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laur\Desktop\"/>
    </mc:Choice>
  </mc:AlternateContent>
  <xr:revisionPtr revIDLastSave="0" documentId="13_ncr:1_{B4F61E97-DCFA-4219-902C-BA440A303AE7}" xr6:coauthVersionLast="47" xr6:coauthVersionMax="47" xr10:uidLastSave="{00000000-0000-0000-0000-000000000000}"/>
  <bookViews>
    <workbookView xWindow="-120" yWindow="-120" windowWidth="29040" windowHeight="15720" xr2:uid="{86DBD1CC-E66F-45C4-A2C6-C7EC38FF8A2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2" i="1" l="1"/>
  <c r="K60" i="1"/>
  <c r="F60" i="1"/>
  <c r="K58" i="1"/>
  <c r="F58" i="1"/>
  <c r="K56" i="1"/>
  <c r="F56" i="1"/>
  <c r="K50" i="1"/>
  <c r="F50" i="1"/>
  <c r="K48" i="1"/>
  <c r="F48" i="1"/>
  <c r="F42" i="1"/>
  <c r="F44" i="1"/>
  <c r="K40" i="1"/>
  <c r="F40" i="1"/>
  <c r="K38" i="1"/>
  <c r="F38" i="1"/>
  <c r="K30" i="1"/>
  <c r="F30" i="1"/>
  <c r="K28" i="1"/>
  <c r="F28" i="1"/>
  <c r="K26" i="1"/>
  <c r="F26" i="1"/>
  <c r="K22" i="1"/>
  <c r="F22" i="1"/>
  <c r="K20" i="1"/>
  <c r="F20" i="1"/>
  <c r="K18" i="1"/>
  <c r="F18" i="1"/>
  <c r="K16" i="1"/>
  <c r="F16" i="1"/>
  <c r="K14" i="1"/>
  <c r="F14" i="1"/>
  <c r="F12" i="1"/>
  <c r="K8" i="1"/>
  <c r="F8" i="1"/>
  <c r="K6" i="1" l="1"/>
  <c r="F6" i="1" l="1"/>
  <c r="K66" i="1" l="1"/>
  <c r="K64" i="1"/>
  <c r="K62" i="1"/>
  <c r="L56" i="1"/>
  <c r="L50" i="1"/>
  <c r="K52" i="1"/>
  <c r="L48" i="1"/>
  <c r="L40" i="1"/>
  <c r="L38" i="1"/>
  <c r="L30" i="1"/>
  <c r="K24" i="1"/>
  <c r="L20" i="1"/>
  <c r="K10" i="1"/>
  <c r="L8" i="1"/>
  <c r="L6" i="1"/>
  <c r="K12" i="1"/>
  <c r="L12" i="1" s="1"/>
  <c r="L26" i="1"/>
  <c r="L28" i="1"/>
  <c r="K32" i="1"/>
  <c r="K34" i="1"/>
  <c r="K36" i="1"/>
  <c r="L42" i="1"/>
  <c r="K44" i="1"/>
  <c r="L44" i="1" s="1"/>
  <c r="K46" i="1"/>
  <c r="K54" i="1"/>
  <c r="L58" i="1"/>
  <c r="L14" i="1"/>
  <c r="L16" i="1"/>
  <c r="L18" i="1"/>
  <c r="L22" i="1"/>
  <c r="L60" i="1"/>
  <c r="J4" i="1"/>
  <c r="J16" i="1"/>
  <c r="J18" i="1"/>
  <c r="J20" i="1"/>
  <c r="J22" i="1"/>
  <c r="J24" i="1"/>
  <c r="J26" i="1"/>
  <c r="J28" i="1"/>
  <c r="J30" i="1"/>
  <c r="J32" i="1"/>
  <c r="J34" i="1"/>
  <c r="J36" i="1"/>
  <c r="J38" i="1"/>
  <c r="J40" i="1"/>
  <c r="J42" i="1"/>
  <c r="J44" i="1"/>
  <c r="J46" i="1"/>
  <c r="J48" i="1"/>
  <c r="J50" i="1"/>
  <c r="J52" i="1"/>
  <c r="J54" i="1"/>
  <c r="J56" i="1"/>
  <c r="J58" i="1"/>
  <c r="J60" i="1"/>
  <c r="J62" i="1"/>
  <c r="J64" i="1"/>
  <c r="J66" i="1"/>
  <c r="J8" i="1"/>
  <c r="J10" i="1"/>
  <c r="J12" i="1"/>
  <c r="J14" i="1"/>
  <c r="J6" i="1"/>
  <c r="K4" i="1"/>
  <c r="I6" i="1"/>
  <c r="I8" i="1"/>
  <c r="I10" i="1"/>
  <c r="I12" i="1"/>
  <c r="I14" i="1"/>
  <c r="I16" i="1"/>
  <c r="I18" i="1"/>
  <c r="I20" i="1"/>
  <c r="I22" i="1"/>
  <c r="I24" i="1"/>
  <c r="I26" i="1"/>
  <c r="I28" i="1"/>
  <c r="I30" i="1"/>
  <c r="I32" i="1"/>
  <c r="I34" i="1"/>
  <c r="I36" i="1"/>
  <c r="I38" i="1"/>
  <c r="I40" i="1"/>
  <c r="I42" i="1"/>
  <c r="I44" i="1"/>
  <c r="I46" i="1"/>
  <c r="I48" i="1"/>
  <c r="I50" i="1"/>
  <c r="I52" i="1"/>
  <c r="I54" i="1"/>
  <c r="I56" i="1"/>
  <c r="I58" i="1"/>
  <c r="I60" i="1"/>
  <c r="I62" i="1"/>
  <c r="I64" i="1"/>
  <c r="I66" i="1"/>
  <c r="I4" i="1"/>
  <c r="G6" i="1"/>
  <c r="H6" i="1" s="1"/>
  <c r="G8" i="1"/>
  <c r="H8" i="1" s="1"/>
  <c r="G10" i="1"/>
  <c r="G12" i="1"/>
  <c r="H12" i="1"/>
  <c r="G14" i="1"/>
  <c r="H14" i="1" s="1"/>
  <c r="G16" i="1"/>
  <c r="H16" i="1" s="1"/>
  <c r="G18" i="1"/>
  <c r="H18" i="1" s="1"/>
  <c r="G20" i="1"/>
  <c r="H20" i="1" s="1"/>
  <c r="G22" i="1"/>
  <c r="H22" i="1" s="1"/>
  <c r="G24" i="1"/>
  <c r="M24" i="1" s="1"/>
  <c r="G26" i="1"/>
  <c r="H26" i="1" s="1"/>
  <c r="G28" i="1"/>
  <c r="H28" i="1" s="1"/>
  <c r="G30" i="1"/>
  <c r="H30" i="1" s="1"/>
  <c r="G32" i="1"/>
  <c r="H32" i="1"/>
  <c r="G34" i="1"/>
  <c r="G36" i="1"/>
  <c r="H36" i="1"/>
  <c r="G38" i="1"/>
  <c r="H38" i="1" s="1"/>
  <c r="G40" i="1"/>
  <c r="H40" i="1" s="1"/>
  <c r="G42" i="1"/>
  <c r="H42" i="1" s="1"/>
  <c r="G44" i="1"/>
  <c r="H44" i="1"/>
  <c r="G46" i="1"/>
  <c r="H46" i="1" s="1"/>
  <c r="G48" i="1"/>
  <c r="H48" i="1" s="1"/>
  <c r="G50" i="1"/>
  <c r="H50" i="1" s="1"/>
  <c r="G52" i="1"/>
  <c r="H52" i="1" s="1"/>
  <c r="G54" i="1"/>
  <c r="M54" i="1" s="1"/>
  <c r="G56" i="1"/>
  <c r="H56" i="1" s="1"/>
  <c r="G58" i="1"/>
  <c r="H58" i="1" s="1"/>
  <c r="G60" i="1"/>
  <c r="H60" i="1" s="1"/>
  <c r="G62" i="1"/>
  <c r="H62" i="1" s="1"/>
  <c r="G64" i="1"/>
  <c r="H64" i="1" s="1"/>
  <c r="G66" i="1"/>
  <c r="G4" i="1"/>
  <c r="H4" i="1" s="1"/>
  <c r="F10" i="1"/>
  <c r="F24" i="1"/>
  <c r="F32" i="1"/>
  <c r="F34" i="1"/>
  <c r="F36" i="1"/>
  <c r="F46" i="1"/>
  <c r="F52" i="1"/>
  <c r="F54" i="1"/>
  <c r="F62" i="1"/>
  <c r="F64" i="1"/>
  <c r="F66" i="1"/>
  <c r="F4" i="1"/>
  <c r="L4" i="1" s="1"/>
  <c r="M44" i="1" l="1"/>
  <c r="H54" i="1"/>
  <c r="M36" i="1"/>
  <c r="M32" i="1"/>
  <c r="M12" i="1"/>
  <c r="L46" i="1"/>
  <c r="M10" i="1"/>
  <c r="L36" i="1"/>
  <c r="M34" i="1"/>
  <c r="M66" i="1"/>
  <c r="L64" i="1"/>
  <c r="H24" i="1"/>
  <c r="M52" i="1"/>
  <c r="M28" i="1"/>
  <c r="H34" i="1"/>
  <c r="L62" i="1"/>
  <c r="M50" i="1"/>
  <c r="M26" i="1"/>
  <c r="M48" i="1"/>
  <c r="L54" i="1"/>
  <c r="L10" i="1"/>
  <c r="L66" i="1"/>
  <c r="M46" i="1"/>
  <c r="M22" i="1"/>
  <c r="H66" i="1"/>
  <c r="M4" i="1"/>
  <c r="M20" i="1"/>
  <c r="H10" i="1"/>
  <c r="L24" i="1"/>
  <c r="M42" i="1"/>
  <c r="M18" i="1"/>
  <c r="M64" i="1"/>
  <c r="M40" i="1"/>
  <c r="M16" i="1"/>
  <c r="M62" i="1"/>
  <c r="M38" i="1"/>
  <c r="M14" i="1"/>
  <c r="L34" i="1"/>
  <c r="M60" i="1"/>
  <c r="L32" i="1"/>
  <c r="M58" i="1"/>
  <c r="L52" i="1"/>
  <c r="M56" i="1"/>
  <c r="M8" i="1"/>
  <c r="M30" i="1"/>
  <c r="M6" i="1"/>
  <c r="E66" i="1"/>
  <c r="E4" i="1"/>
  <c r="E10" i="1"/>
  <c r="E16" i="1"/>
  <c r="E28" i="1"/>
  <c r="E34" i="1"/>
  <c r="E40" i="1"/>
  <c r="E64" i="1"/>
  <c r="E12" i="1"/>
  <c r="E46" i="1"/>
  <c r="E18" i="1"/>
  <c r="E24" i="1"/>
  <c r="E52" i="1"/>
  <c r="E58" i="1"/>
  <c r="E8" i="1"/>
  <c r="E14" i="1"/>
  <c r="E36" i="1"/>
  <c r="E42" i="1"/>
  <c r="E48" i="1"/>
  <c r="E20" i="1"/>
  <c r="E26" i="1"/>
  <c r="E32" i="1"/>
  <c r="E38" i="1"/>
  <c r="E60" i="1"/>
  <c r="E44" i="1"/>
  <c r="E50" i="1"/>
  <c r="E22" i="1"/>
  <c r="E56" i="1"/>
  <c r="E62" i="1"/>
  <c r="E6" i="1"/>
  <c r="E30" i="1"/>
  <c r="E54" i="1"/>
</calcChain>
</file>

<file path=xl/sharedStrings.xml><?xml version="1.0" encoding="utf-8"?>
<sst xmlns="http://schemas.openxmlformats.org/spreadsheetml/2006/main" count="121" uniqueCount="52">
  <si>
    <t xml:space="preserve"> Nom du couple</t>
  </si>
  <si>
    <t>Coord. Gaia DR3
 corrigées du MP  (°)</t>
  </si>
  <si>
    <t>AD</t>
  </si>
  <si>
    <t>Dec</t>
  </si>
  <si>
    <t>Rho (")</t>
  </si>
  <si>
    <t>Thêta (°)</t>
  </si>
  <si>
    <t>STF38</t>
  </si>
  <si>
    <t>A</t>
  </si>
  <si>
    <t>B</t>
  </si>
  <si>
    <t>STF136AB</t>
  </si>
  <si>
    <t>STF222</t>
  </si>
  <si>
    <t>STF292</t>
  </si>
  <si>
    <t>STF297AB</t>
  </si>
  <si>
    <t>STF485AE</t>
  </si>
  <si>
    <t>STF534AB</t>
  </si>
  <si>
    <t>STF697AB</t>
  </si>
  <si>
    <t>STF764</t>
  </si>
  <si>
    <t>STF897AB</t>
  </si>
  <si>
    <t>STF924AB</t>
  </si>
  <si>
    <t>STF994AB</t>
  </si>
  <si>
    <t>STF1050AB</t>
  </si>
  <si>
    <t>STF1169</t>
  </si>
  <si>
    <t>STF1283</t>
  </si>
  <si>
    <t>STF1349</t>
  </si>
  <si>
    <t>STF1415AB</t>
  </si>
  <si>
    <t>STF1603AB</t>
  </si>
  <si>
    <t>STF1615AB</t>
  </si>
  <si>
    <t>STF1927AB</t>
  </si>
  <si>
    <t>STF2202AB</t>
  </si>
  <si>
    <t>STF2277AB</t>
  </si>
  <si>
    <t>STF2380</t>
  </si>
  <si>
    <t>STT370AB</t>
  </si>
  <si>
    <t>STF2562AB</t>
  </si>
  <si>
    <t>STF2687</t>
  </si>
  <si>
    <t>STF2691</t>
  </si>
  <si>
    <t>STF2769AB</t>
  </si>
  <si>
    <t>STF2893</t>
  </si>
  <si>
    <t>STF2896</t>
  </si>
  <si>
    <t>STF2922AB</t>
  </si>
  <si>
    <t>STF2985AB</t>
  </si>
  <si>
    <t>Enrique</t>
  </si>
  <si>
    <t>Argyle</t>
  </si>
  <si>
    <t>J. Meuss</t>
  </si>
  <si>
    <t>Smolinsky</t>
  </si>
  <si>
    <t>Smolinsky, 2006</t>
  </si>
  <si>
    <t>Meuss</t>
  </si>
  <si>
    <t>ρ² = (Δα . cosδ)² + (Δδ)²</t>
  </si>
  <si>
    <t>Source ?</t>
  </si>
  <si>
    <t>Enrique, ED7</t>
  </si>
  <si>
    <t>Observing and mesuring visual doubles stars, p348</t>
  </si>
  <si>
    <t>Delta 
Enr-Arg - Smolinsky
Thêta</t>
  </si>
  <si>
    <t>Delta 
Enr-Arg - Meuss
Rho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</si>
</sst>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.00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0" borderId="0" xfId="0" applyFont="1"/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164" fontId="0" fillId="0" borderId="11" xfId="0" applyNumberForma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165" fontId="3" fillId="3" borderId="10" xfId="0" applyNumberFormat="1" applyFont="1" applyFill="1" applyBorder="1" applyAlignment="1">
      <alignment horizontal="center" vertical="center"/>
    </xf>
    <xf numFmtId="165" fontId="3" fillId="3" borderId="11" xfId="0" applyNumberFormat="1" applyFont="1" applyFill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 vertical="center"/>
    </xf>
    <xf numFmtId="165" fontId="3" fillId="3" borderId="4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6</xdr:row>
      <xdr:rowOff>0</xdr:rowOff>
    </xdr:from>
    <xdr:to>
      <xdr:col>19</xdr:col>
      <xdr:colOff>85991</xdr:colOff>
      <xdr:row>11</xdr:row>
      <xdr:rowOff>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E4D24BF7-C90B-4ECC-9534-9478DC9277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77850" y="1276350"/>
          <a:ext cx="3895991" cy="904875"/>
        </a:xfrm>
        <a:prstGeom prst="rect">
          <a:avLst/>
        </a:prstGeom>
        <a:ln w="12700">
          <a:solidFill>
            <a:srgbClr val="0070C0"/>
          </a:solidFill>
        </a:ln>
      </xdr:spPr>
    </xdr:pic>
    <xdr:clientData/>
  </xdr:twoCellAnchor>
  <xdr:twoCellAnchor editAs="oneCell">
    <xdr:from>
      <xdr:col>14</xdr:col>
      <xdr:colOff>0</xdr:colOff>
      <xdr:row>15</xdr:row>
      <xdr:rowOff>0</xdr:rowOff>
    </xdr:from>
    <xdr:to>
      <xdr:col>18</xdr:col>
      <xdr:colOff>19478</xdr:colOff>
      <xdr:row>19</xdr:row>
      <xdr:rowOff>104891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290F2618-4675-745E-CEFE-80C5FD0CF2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277850" y="2905125"/>
          <a:ext cx="3067478" cy="828791"/>
        </a:xfrm>
        <a:prstGeom prst="rect">
          <a:avLst/>
        </a:prstGeom>
      </xdr:spPr>
    </xdr:pic>
    <xdr:clientData/>
  </xdr:twoCellAnchor>
  <xdr:twoCellAnchor editAs="oneCell">
    <xdr:from>
      <xdr:col>14</xdr:col>
      <xdr:colOff>28575</xdr:colOff>
      <xdr:row>23</xdr:row>
      <xdr:rowOff>57150</xdr:rowOff>
    </xdr:from>
    <xdr:to>
      <xdr:col>17</xdr:col>
      <xdr:colOff>671703</xdr:colOff>
      <xdr:row>27</xdr:row>
      <xdr:rowOff>55626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A76971A-4327-ECE2-5586-BD0E45C816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06425" y="4410075"/>
          <a:ext cx="2929128" cy="7223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B6F11-BBFD-48F3-BB55-76D0C785165E}">
  <dimension ref="A1:Q67"/>
  <sheetViews>
    <sheetView tabSelected="1" workbookViewId="0">
      <pane xSplit="1" ySplit="3" topLeftCell="E4" activePane="bottomRight" state="frozen"/>
      <selection pane="topRight" activeCell="B1" sqref="B1"/>
      <selection pane="bottomLeft" activeCell="A4" sqref="A4"/>
      <selection pane="bottomRight" activeCell="V13" sqref="V13"/>
    </sheetView>
  </sheetViews>
  <sheetFormatPr baseColWidth="10" defaultRowHeight="15" x14ac:dyDescent="0.25"/>
  <cols>
    <col min="2" max="2" width="7" customWidth="1"/>
    <col min="3" max="4" width="11.140625" customWidth="1"/>
    <col min="5" max="11" width="14.7109375" customWidth="1"/>
    <col min="12" max="12" width="19.140625" style="10" customWidth="1"/>
    <col min="13" max="13" width="19.140625" customWidth="1"/>
    <col min="14" max="14" width="4.5703125" customWidth="1"/>
    <col min="20" max="20" width="3.85546875" customWidth="1"/>
  </cols>
  <sheetData>
    <row r="1" spans="1:17" s="2" customFormat="1" ht="15.75" customHeight="1" x14ac:dyDescent="0.25">
      <c r="A1" s="11" t="s">
        <v>0</v>
      </c>
      <c r="B1" s="1"/>
      <c r="C1" s="13" t="s">
        <v>1</v>
      </c>
      <c r="D1" s="14"/>
      <c r="E1" s="13" t="s">
        <v>40</v>
      </c>
      <c r="F1" s="14"/>
      <c r="G1" s="13" t="s">
        <v>41</v>
      </c>
      <c r="H1" s="14"/>
      <c r="I1" s="11" t="s">
        <v>42</v>
      </c>
      <c r="J1" s="13" t="s">
        <v>43</v>
      </c>
      <c r="K1" s="14"/>
      <c r="L1" s="27" t="s">
        <v>50</v>
      </c>
      <c r="M1" s="27" t="s">
        <v>51</v>
      </c>
    </row>
    <row r="2" spans="1:17" s="2" customFormat="1" ht="15.75" x14ac:dyDescent="0.25">
      <c r="A2" s="25"/>
      <c r="B2" s="3"/>
      <c r="C2" s="15"/>
      <c r="D2" s="16"/>
      <c r="E2" s="15"/>
      <c r="F2" s="16"/>
      <c r="G2" s="15"/>
      <c r="H2" s="16"/>
      <c r="I2" s="12"/>
      <c r="J2" s="15"/>
      <c r="K2" s="16"/>
      <c r="L2" s="27"/>
      <c r="M2" s="27"/>
    </row>
    <row r="3" spans="1:17" s="2" customFormat="1" ht="16.5" thickBot="1" x14ac:dyDescent="0.3">
      <c r="A3" s="26"/>
      <c r="B3" s="4"/>
      <c r="C3" s="5" t="s">
        <v>2</v>
      </c>
      <c r="D3" s="5" t="s">
        <v>3</v>
      </c>
      <c r="E3" s="6" t="s">
        <v>4</v>
      </c>
      <c r="F3" s="6" t="s">
        <v>5</v>
      </c>
      <c r="G3" s="6" t="s">
        <v>4</v>
      </c>
      <c r="H3" s="6" t="s">
        <v>5</v>
      </c>
      <c r="I3" s="6" t="s">
        <v>4</v>
      </c>
      <c r="J3" s="6" t="s">
        <v>4</v>
      </c>
      <c r="K3" s="6" t="s">
        <v>5</v>
      </c>
      <c r="L3" s="28"/>
      <c r="M3" s="28"/>
    </row>
    <row r="4" spans="1:17" ht="15.75" thickTop="1" x14ac:dyDescent="0.25">
      <c r="A4" s="24" t="s">
        <v>6</v>
      </c>
      <c r="B4" s="7" t="s">
        <v>7</v>
      </c>
      <c r="C4" s="8">
        <v>8.8637796864437437</v>
      </c>
      <c r="D4" s="8">
        <v>58.67845975557438</v>
      </c>
      <c r="E4" s="18">
        <f>180/PI()*ACOS(SIN(RADIANS(D4))*SIN(RADIANS(D5))+COS(RADIANS(D4))*COS(RADIANS(D5))*COS(RADIANS(C4-C5)))*3600</f>
        <v>16.933939225332725</v>
      </c>
      <c r="F4" s="18">
        <f>180/PI()*ATAN(COS(RADIANS(D5))*SIN(RADIANS(C5-C4))/(SIN(RADIANS(D5))*COS(RADIANS(D4))-COS(RADIANS(D5))*SIN(RADIANS(D4))*COS(RADIANS(C5-C4))))+180</f>
        <v>144.24850837725583</v>
      </c>
      <c r="G4" s="18">
        <f>180/PI()*ACOS(SIN(RADIANS(D4))*SIN(RADIANS(D5))+COS(RADIANS(D4))*COS(RADIANS(D5))*COS(RADIANS(C4-C5)))*3600</f>
        <v>16.933939225332725</v>
      </c>
      <c r="H4" s="18">
        <f>180/PI()*ATAN(COS(RADIANS(D5))*COS(RADIANS(D4))*SIN(RADIANS(C5-C4))/(SIN(RADIANS(D5))-COS(RADIANS(G4/3600))*SIN(RADIANS(D4))))+180</f>
        <v>144.24850837732635</v>
      </c>
      <c r="I4" s="18">
        <f>3600*SQRT(((C5-C4)*COS(RADIANS(D4)))^2+(D5-D4)^2)</f>
        <v>16.933622956966556</v>
      </c>
      <c r="J4" s="17">
        <f>DEGREES(ACOS(COS(RADIANS((C5-C4)*COS(RADIANS(D4))))*COS(RADIANS(D5-D4))))*3600</f>
        <v>16.933622910467655</v>
      </c>
      <c r="K4" s="18">
        <f>DEGREES(ATAN(SIN(RADIANS(D5-D4))/(COS(RADIANS(D4-D5))*SIN(RADIANS((C4-C5)*COS(RADIANS(D5)))))))+90</f>
        <v>144.24927919615752</v>
      </c>
      <c r="L4" s="18">
        <f>F4-K4</f>
        <v>-7.7081890168528844E-4</v>
      </c>
      <c r="M4" s="18">
        <f>G4-I4</f>
        <v>3.1626836616993614E-4</v>
      </c>
    </row>
    <row r="5" spans="1:17" x14ac:dyDescent="0.25">
      <c r="A5" s="23"/>
      <c r="B5" s="9" t="s">
        <v>8</v>
      </c>
      <c r="C5" s="8">
        <v>8.8690659909689415</v>
      </c>
      <c r="D5" s="8">
        <v>58.674642178649442</v>
      </c>
      <c r="E5" s="20"/>
      <c r="F5" s="20"/>
      <c r="G5" s="20"/>
      <c r="H5" s="20"/>
      <c r="I5" s="20"/>
      <c r="J5" s="18"/>
      <c r="K5" s="20"/>
      <c r="L5" s="20"/>
      <c r="M5" s="20"/>
      <c r="O5" s="2" t="s">
        <v>44</v>
      </c>
      <c r="Q5" t="s">
        <v>47</v>
      </c>
    </row>
    <row r="6" spans="1:17" ht="14.45" customHeight="1" x14ac:dyDescent="0.25">
      <c r="A6" s="22" t="s">
        <v>9</v>
      </c>
      <c r="B6" s="9" t="s">
        <v>7</v>
      </c>
      <c r="C6" s="8">
        <v>23.715177675626641</v>
      </c>
      <c r="D6" s="8">
        <v>12.558548505182882</v>
      </c>
      <c r="E6" s="18">
        <f t="shared" ref="E6" si="0">180/PI()*ACOS(SIN(RADIANS(D6))*SIN(RADIANS(D7))+COS(RADIANS(D6))*COS(RADIANS(D7))*COS(RADIANS(C6-C7)))*3600</f>
        <v>15.557615664176161</v>
      </c>
      <c r="F6" s="18">
        <f>180/PI()*ATAN(COS(RADIANS(D7))*SIN(RADIANS(C7-C6))/(SIN(RADIANS(D7))*COS(RADIANS(D6))-COS(RADIANS(D7))*SIN(RADIANS(D6))*COS(RADIANS(C7-C6))))</f>
        <v>76.844501988282445</v>
      </c>
      <c r="G6" s="18">
        <f t="shared" ref="G6" si="1">180/PI()*ACOS(SIN(RADIANS(D6))*SIN(RADIANS(D7))+COS(RADIANS(D6))*COS(RADIANS(D7))*COS(RADIANS(C6-C7)))*3600</f>
        <v>15.557615664176161</v>
      </c>
      <c r="H6" s="18">
        <f>180/PI()*ATAN(COS(RADIANS(D7))*COS(RADIANS(D6))*SIN(RADIANS(C7-C6))/(SIN(RADIANS(D7))-COS(RADIANS(G6/3600))*SIN(RADIANS(D6))))</f>
        <v>76.844501988307158</v>
      </c>
      <c r="I6" s="18">
        <f t="shared" ref="I6" si="2">3600*SQRT(((C7-C6)*COS(RADIANS(D6)))^2+(D7-D6)^2)</f>
        <v>15.557644184083205</v>
      </c>
      <c r="J6" s="19">
        <f t="shared" ref="J6:J66" si="3">DEGREES(ACOS(COS(RADIANS((C7-C6)*COS(RADIANS(D6))))*COS(RADIANS(D7-D6))))*3600</f>
        <v>15.557644203568117</v>
      </c>
      <c r="K6" s="18">
        <f>DEGREES(ATAN(SIN(RADIANS(D7-D6))/(COS(RADIANS(D6-D7))*SIN(RADIANS((C6-C7)*COS(RADIANS(D7)))))))+90</f>
        <v>76.844946428126022</v>
      </c>
      <c r="L6" s="20">
        <f>F6-K6</f>
        <v>-4.4443984357656063E-4</v>
      </c>
      <c r="M6" s="20">
        <f>G6-I6</f>
        <v>-2.8519907044000092E-5</v>
      </c>
    </row>
    <row r="7" spans="1:17" ht="14.45" customHeight="1" x14ac:dyDescent="0.25">
      <c r="A7" s="23"/>
      <c r="B7" s="9" t="s">
        <v>8</v>
      </c>
      <c r="C7" s="8">
        <v>23.719488987613111</v>
      </c>
      <c r="D7" s="8">
        <v>12.559532034545981</v>
      </c>
      <c r="E7" s="20"/>
      <c r="F7" s="20"/>
      <c r="G7" s="20"/>
      <c r="H7" s="20"/>
      <c r="I7" s="20"/>
      <c r="J7" s="18"/>
      <c r="K7" s="20"/>
      <c r="L7" s="20"/>
      <c r="M7" s="20"/>
    </row>
    <row r="8" spans="1:17" ht="14.45" customHeight="1" x14ac:dyDescent="0.25">
      <c r="A8" s="22" t="s">
        <v>10</v>
      </c>
      <c r="B8" s="9" t="s">
        <v>7</v>
      </c>
      <c r="C8" s="8">
        <v>32.719994360453313</v>
      </c>
      <c r="D8" s="8">
        <v>39.039444827302738</v>
      </c>
      <c r="E8" s="18">
        <f t="shared" ref="E8" si="4">180/PI()*ACOS(SIN(RADIANS(D8))*SIN(RADIANS(D9))+COS(RADIANS(D8))*COS(RADIANS(D9))*COS(RADIANS(C8-C9)))*3600</f>
        <v>16.679936159963205</v>
      </c>
      <c r="F8" s="18">
        <f>180/PI()*ATAN(COS(RADIANS(D9))*SIN(RADIANS(C9-C8))/(SIN(RADIANS(D9))*COS(RADIANS(D8))-COS(RADIANS(D9))*SIN(RADIANS(D8))*COS(RADIANS(C9-C8))))</f>
        <v>35.960082811371109</v>
      </c>
      <c r="G8" s="18">
        <f t="shared" ref="G8" si="5">180/PI()*ACOS(SIN(RADIANS(D8))*SIN(RADIANS(D9))+COS(RADIANS(D8))*COS(RADIANS(D9))*COS(RADIANS(C8-C9)))*3600</f>
        <v>16.679936159963205</v>
      </c>
      <c r="H8" s="18">
        <f>180/PI()*ATAN(COS(RADIANS(D9))*COS(RADIANS(D8))*SIN(RADIANS(C9-C8))/(SIN(RADIANS(D9))-COS(RADIANS(G8/3600))*SIN(RADIANS(D8))))</f>
        <v>35.960082811381035</v>
      </c>
      <c r="I8" s="18">
        <f t="shared" ref="I8" si="6">3600*SQRT(((C9-C8)*COS(RADIANS(D8)))^2+(D9-D8)^2)</f>
        <v>16.680088988434047</v>
      </c>
      <c r="J8" s="19">
        <f t="shared" si="3"/>
        <v>16.680089077693978</v>
      </c>
      <c r="K8" s="18">
        <f>DEGREES(ATAN(SIN(RADIANS(D9-D8))/(COS(RADIANS(D8-D9))*SIN(RADIANS((C8-C9)*COS(RADIANS(D9)))))))+90</f>
        <v>35.960463190090906</v>
      </c>
      <c r="L8" s="20">
        <f>F8-K8</f>
        <v>-3.8037871979668125E-4</v>
      </c>
      <c r="M8" s="20">
        <f>G8-I8</f>
        <v>-1.5282847084208129E-4</v>
      </c>
    </row>
    <row r="9" spans="1:17" ht="14.45" customHeight="1" x14ac:dyDescent="0.25">
      <c r="A9" s="23"/>
      <c r="B9" s="9" t="s">
        <v>8</v>
      </c>
      <c r="C9" s="8">
        <v>32.72349749294861</v>
      </c>
      <c r="D9" s="8">
        <v>39.043195102451492</v>
      </c>
      <c r="E9" s="20"/>
      <c r="F9" s="20"/>
      <c r="G9" s="20"/>
      <c r="H9" s="20"/>
      <c r="I9" s="20"/>
      <c r="J9" s="18"/>
      <c r="K9" s="20"/>
      <c r="L9" s="20"/>
      <c r="M9" s="20"/>
    </row>
    <row r="10" spans="1:17" ht="14.45" customHeight="1" x14ac:dyDescent="0.25">
      <c r="A10" s="22" t="s">
        <v>11</v>
      </c>
      <c r="B10" s="9" t="s">
        <v>7</v>
      </c>
      <c r="C10" s="8">
        <v>40.622994560618544</v>
      </c>
      <c r="D10" s="8">
        <v>40.261090275785293</v>
      </c>
      <c r="E10" s="18">
        <f t="shared" ref="E10" si="7">180/PI()*ACOS(SIN(RADIANS(D10))*SIN(RADIANS(D11))+COS(RADIANS(D10))*COS(RADIANS(D11))*COS(RADIANS(C10-C11)))*3600</f>
        <v>23.035739105392857</v>
      </c>
      <c r="F10" s="18">
        <f t="shared" ref="F10" si="8">180/PI()*ATAN(COS(RADIANS(D11))*SIN(RADIANS(C11-C10))/(SIN(RADIANS(D11))*COS(RADIANS(D10))-COS(RADIANS(D11))*SIN(RADIANS(D10))*COS(RADIANS(C11-C10))))+180</f>
        <v>211.59898092019574</v>
      </c>
      <c r="G10" s="18">
        <f t="shared" ref="G10" si="9">180/PI()*ACOS(SIN(RADIANS(D10))*SIN(RADIANS(D11))+COS(RADIANS(D10))*COS(RADIANS(D11))*COS(RADIANS(C10-C11)))*3600</f>
        <v>23.035739105392857</v>
      </c>
      <c r="H10" s="18">
        <f t="shared" ref="H10" si="10">180/PI()*ATAN(COS(RADIANS(D11))*COS(RADIANS(D10))*SIN(RADIANS(C11-C10))/(SIN(RADIANS(D11))-COS(RADIANS(G10/3600))*SIN(RADIANS(D10))))+180</f>
        <v>211.5989809202072</v>
      </c>
      <c r="I10" s="18">
        <f t="shared" ref="I10" si="11">3600*SQRT(((C11-C10)*COS(RADIANS(D10)))^2+(D11-D10)^2)</f>
        <v>23.035484238337091</v>
      </c>
      <c r="J10" s="19">
        <f t="shared" si="3"/>
        <v>23.035484227684307</v>
      </c>
      <c r="K10" s="18">
        <f>DEGREES(ATAN(SIN(RADIANS(D11-D10))/(COS(RADIANS(D10-D11))*SIN(RADIANS((C10-C11)*COS(RADIANS(D11)))))))+90+180</f>
        <v>211.59859106998388</v>
      </c>
      <c r="L10" s="20">
        <f>F10-K10</f>
        <v>3.8985021186022095E-4</v>
      </c>
      <c r="M10" s="20">
        <f>G10-I10</f>
        <v>2.5486705576582835E-4</v>
      </c>
    </row>
    <row r="11" spans="1:17" ht="14.45" customHeight="1" x14ac:dyDescent="0.25">
      <c r="A11" s="23"/>
      <c r="B11" s="9" t="s">
        <v>8</v>
      </c>
      <c r="C11" s="8">
        <v>40.61860130924817</v>
      </c>
      <c r="D11" s="8">
        <v>40.255640088832493</v>
      </c>
      <c r="E11" s="20"/>
      <c r="F11" s="20"/>
      <c r="G11" s="20"/>
      <c r="H11" s="20"/>
      <c r="I11" s="20"/>
      <c r="J11" s="18"/>
      <c r="K11" s="20"/>
      <c r="L11" s="20"/>
      <c r="M11" s="20"/>
    </row>
    <row r="12" spans="1:17" ht="14.45" customHeight="1" x14ac:dyDescent="0.25">
      <c r="A12" s="22" t="s">
        <v>12</v>
      </c>
      <c r="B12" s="9" t="s">
        <v>7</v>
      </c>
      <c r="C12" s="8">
        <v>41.353250714909557</v>
      </c>
      <c r="D12" s="8">
        <v>56.563693333241723</v>
      </c>
      <c r="E12" s="18">
        <f t="shared" ref="E12" si="12">180/PI()*ACOS(SIN(RADIANS(D12))*SIN(RADIANS(D13))+COS(RADIANS(D12))*COS(RADIANS(D13))*COS(RADIANS(C12-C13)))*3600</f>
        <v>15.801710367321933</v>
      </c>
      <c r="F12" s="18">
        <f>180/PI()*ATAN(COS(RADIANS(D13))*SIN(RADIANS(C13-C12))/(SIN(RADIANS(D13))*COS(RADIANS(D12))-COS(RADIANS(D13))*SIN(RADIANS(D12))*COS(RADIANS(C13-C12))))+180</f>
        <v>98.26405630561095</v>
      </c>
      <c r="G12" s="18">
        <f t="shared" ref="G12" si="13">180/PI()*ACOS(SIN(RADIANS(D12))*SIN(RADIANS(D13))+COS(RADIANS(D12))*COS(RADIANS(D13))*COS(RADIANS(C12-C13)))*3600</f>
        <v>15.801710367321933</v>
      </c>
      <c r="H12" s="18">
        <f t="shared" ref="H12" si="14">180/PI()*ATAN(COS(RADIANS(D13))*COS(RADIANS(D12))*SIN(RADIANS(C13-C12))/(SIN(RADIANS(D13))-COS(RADIANS(G12/3600))*SIN(RADIANS(D12))))+180</f>
        <v>98.264056305599141</v>
      </c>
      <c r="I12" s="18">
        <f t="shared" ref="I12" si="15">3600*SQRT(((C13-C12)*COS(RADIANS(D12)))^2+(D13-D12)^2)</f>
        <v>15.80183931722944</v>
      </c>
      <c r="J12" s="19">
        <f t="shared" si="3"/>
        <v>15.801839500661242</v>
      </c>
      <c r="K12" s="18">
        <f t="shared" ref="K12" si="16">DEGREES(ATAN(SIN(RADIANS(D13-D12))/(COS(RADIANS(D12-D13))*SIN(RADIANS((C12-C13)*COS(RADIANS(D13)))))))+90</f>
        <v>98.260834853982956</v>
      </c>
      <c r="L12" s="20">
        <f>F12-K12</f>
        <v>3.2214516279935879E-3</v>
      </c>
      <c r="M12" s="20">
        <f>G12-I12</f>
        <v>-1.2894990750744739E-4</v>
      </c>
    </row>
    <row r="13" spans="1:17" ht="14.45" customHeight="1" x14ac:dyDescent="0.25">
      <c r="A13" s="23"/>
      <c r="B13" s="9" t="s">
        <v>8</v>
      </c>
      <c r="C13" s="8">
        <v>41.345367263260684</v>
      </c>
      <c r="D13" s="8">
        <v>56.564323990883928</v>
      </c>
      <c r="E13" s="20"/>
      <c r="F13" s="20"/>
      <c r="G13" s="20"/>
      <c r="H13" s="20"/>
      <c r="I13" s="20"/>
      <c r="J13" s="18"/>
      <c r="K13" s="20"/>
      <c r="L13" s="20"/>
      <c r="M13" s="20"/>
    </row>
    <row r="14" spans="1:17" ht="14.45" customHeight="1" x14ac:dyDescent="0.25">
      <c r="A14" s="22" t="s">
        <v>13</v>
      </c>
      <c r="B14" s="9" t="s">
        <v>7</v>
      </c>
      <c r="C14" s="8">
        <v>61.96412744805852</v>
      </c>
      <c r="D14" s="8">
        <v>62.330101421851886</v>
      </c>
      <c r="E14" s="18">
        <f t="shared" ref="E14" si="17">180/PI()*ACOS(SIN(RADIANS(D14))*SIN(RADIANS(D15))+COS(RADIANS(D14))*COS(RADIANS(D15))*COS(RADIANS(C14-C15)))*3600</f>
        <v>17.912353893614316</v>
      </c>
      <c r="F14" s="18">
        <f>180/PI()*ATAN(COS(RADIANS(D15))*SIN(RADIANS(C15-C14))/(SIN(RADIANS(D15))*COS(RADIANS(D14))-COS(RADIANS(D15))*SIN(RADIANS(D14))*COS(RADIANS(C15-C14))))+360</f>
        <v>304.91359229407101</v>
      </c>
      <c r="G14" s="18">
        <f t="shared" ref="G14" si="18">180/PI()*ACOS(SIN(RADIANS(D14))*SIN(RADIANS(D15))+COS(RADIANS(D14))*COS(RADIANS(D15))*COS(RADIANS(C14-C15)))*3600</f>
        <v>17.912353893614316</v>
      </c>
      <c r="H14" s="18">
        <f>180/PI()*ATAN(COS(RADIANS(D15))*COS(RADIANS(D14))*SIN(RADIANS(C15-C14))/(SIN(RADIANS(D15))-COS(RADIANS(G14/3600))*SIN(RADIANS(D14))))+360</f>
        <v>304.91359229403673</v>
      </c>
      <c r="I14" s="18">
        <f t="shared" ref="I14" si="19">3600*SQRT(((C15-C14)*COS(RADIANS(D14)))^2+(D15-D14)^2)</f>
        <v>17.912924767735966</v>
      </c>
      <c r="J14" s="19">
        <f t="shared" si="3"/>
        <v>17.912924792014618</v>
      </c>
      <c r="K14" s="18">
        <f>DEGREES(ATAN(SIN(RADIANS(D15-D14))/(COS(RADIANS(D14-D15))*SIN(RADIANS((C14-C15)*COS(RADIANS(D15)))))))+90+180</f>
        <v>304.91097570139914</v>
      </c>
      <c r="L14" s="20">
        <f>F14-K14</f>
        <v>2.6165926718704213E-3</v>
      </c>
      <c r="M14" s="20">
        <f>G14-I14</f>
        <v>-5.7087412164946727E-4</v>
      </c>
      <c r="O14" s="2" t="s">
        <v>48</v>
      </c>
      <c r="Q14" t="s">
        <v>47</v>
      </c>
    </row>
    <row r="15" spans="1:17" ht="14.45" customHeight="1" x14ac:dyDescent="0.25">
      <c r="A15" s="23"/>
      <c r="B15" s="9" t="s">
        <v>8</v>
      </c>
      <c r="C15" s="8">
        <v>61.955340396375952</v>
      </c>
      <c r="D15" s="8">
        <v>62.332948912583078</v>
      </c>
      <c r="E15" s="20"/>
      <c r="F15" s="20"/>
      <c r="G15" s="20"/>
      <c r="H15" s="20"/>
      <c r="I15" s="20"/>
      <c r="J15" s="18"/>
      <c r="K15" s="20"/>
      <c r="L15" s="20"/>
      <c r="M15" s="20"/>
    </row>
    <row r="16" spans="1:17" ht="14.45" customHeight="1" x14ac:dyDescent="0.25">
      <c r="A16" s="22" t="s">
        <v>14</v>
      </c>
      <c r="B16" s="9" t="s">
        <v>7</v>
      </c>
      <c r="C16" s="8">
        <v>65.999046949828468</v>
      </c>
      <c r="D16" s="8">
        <v>24.300922669174891</v>
      </c>
      <c r="E16" s="18">
        <f t="shared" ref="E16" si="20">180/PI()*ACOS(SIN(RADIANS(D16))*SIN(RADIANS(D17))+COS(RADIANS(D16))*COS(RADIANS(D17))*COS(RADIANS(C16-C17)))*3600</f>
        <v>29.102389587898077</v>
      </c>
      <c r="F16" s="18">
        <f>180/PI()*ATAN(COS(RADIANS(D17))*SIN(RADIANS(C17-C16))/(SIN(RADIANS(D17))*COS(RADIANS(D16))-COS(RADIANS(D17))*SIN(RADIANS(D16))*COS(RADIANS(C17-C16))))+360</f>
        <v>290.54461065145256</v>
      </c>
      <c r="G16" s="18">
        <f t="shared" ref="G16" si="21">180/PI()*ACOS(SIN(RADIANS(D16))*SIN(RADIANS(D17))+COS(RADIANS(D16))*COS(RADIANS(D17))*COS(RADIANS(C16-C17)))*3600</f>
        <v>29.102389587898077</v>
      </c>
      <c r="H16" s="18">
        <f>180/PI()*ATAN(COS(RADIANS(D17))*COS(RADIANS(D16))*SIN(RADIANS(C17-C16))/(SIN(RADIANS(D17))-COS(RADIANS(G16/3600))*SIN(RADIANS(D16))))+360</f>
        <v>290.54461065148996</v>
      </c>
      <c r="I16" s="18">
        <f t="shared" ref="I16" si="22">3600*SQRT(((C17-C16)*COS(RADIANS(D16)))^2+(D17-D16)^2)</f>
        <v>29.102674807814601</v>
      </c>
      <c r="J16" s="19">
        <f t="shared" si="3"/>
        <v>29.102674756390112</v>
      </c>
      <c r="K16" s="18">
        <f>DEGREES(ATAN(SIN(RADIANS(D17-D16))/(COS(RADIANS(D16-D17))*SIN(RADIANS((C16-C17)*COS(RADIANS(D17)))))))+90+180</f>
        <v>290.54311206134344</v>
      </c>
      <c r="L16" s="20">
        <f>F16-K16</f>
        <v>1.4985901091222331E-3</v>
      </c>
      <c r="M16" s="20">
        <f>G16-I16</f>
        <v>-2.8521991652397105E-4</v>
      </c>
    </row>
    <row r="17" spans="1:16" ht="14.45" customHeight="1" x14ac:dyDescent="0.25">
      <c r="A17" s="23"/>
      <c r="B17" s="9" t="s">
        <v>8</v>
      </c>
      <c r="C17" s="8">
        <v>65.990740996623316</v>
      </c>
      <c r="D17" s="8">
        <v>24.303759413583361</v>
      </c>
      <c r="E17" s="20"/>
      <c r="F17" s="20"/>
      <c r="G17" s="20"/>
      <c r="H17" s="20"/>
      <c r="I17" s="20"/>
      <c r="J17" s="18"/>
      <c r="K17" s="20"/>
      <c r="L17" s="20"/>
      <c r="M17" s="20"/>
    </row>
    <row r="18" spans="1:16" ht="14.45" customHeight="1" x14ac:dyDescent="0.25">
      <c r="A18" s="22" t="s">
        <v>15</v>
      </c>
      <c r="B18" s="9" t="s">
        <v>7</v>
      </c>
      <c r="C18" s="8">
        <v>80.882243559909142</v>
      </c>
      <c r="D18" s="8">
        <v>16.040457496496103</v>
      </c>
      <c r="E18" s="18">
        <f t="shared" ref="E18" si="23">180/PI()*ACOS(SIN(RADIANS(D18))*SIN(RADIANS(D19))+COS(RADIANS(D18))*COS(RADIANS(D19))*COS(RADIANS(C18-C19)))*3600</f>
        <v>26.069045271340013</v>
      </c>
      <c r="F18" s="18">
        <f>180/PI()*ATAN(COS(RADIANS(D19))*SIN(RADIANS(C19-C18))/(SIN(RADIANS(D19))*COS(RADIANS(D18))-COS(RADIANS(D19))*SIN(RADIANS(D18))*COS(RADIANS(C19-C18))))+360</f>
        <v>285.8526781502639</v>
      </c>
      <c r="G18" s="18">
        <f t="shared" ref="G18" si="24">180/PI()*ACOS(SIN(RADIANS(D18))*SIN(RADIANS(D19))+COS(RADIANS(D18))*COS(RADIANS(D19))*COS(RADIANS(C18-C19)))*3600</f>
        <v>26.069045271340013</v>
      </c>
      <c r="H18" s="18">
        <f>180/PI()*ATAN(COS(RADIANS(D19))*COS(RADIANS(D18))*SIN(RADIANS(C19-C18))/(SIN(RADIANS(D19))-COS(RADIANS(G18/3600))*SIN(RADIANS(D18))))+360</f>
        <v>285.85267815025782</v>
      </c>
      <c r="I18" s="18">
        <f t="shared" ref="I18" si="25">3600*SQRT(((C19-C18)*COS(RADIANS(D18)))^2+(D19-D18)^2)</f>
        <v>26.069165016419817</v>
      </c>
      <c r="J18" s="19">
        <f t="shared" si="3"/>
        <v>26.069165037986497</v>
      </c>
      <c r="K18" s="18">
        <f>DEGREES(ATAN(SIN(RADIANS(D19-D18))/(COS(RADIANS(D18-D19))*SIN(RADIANS((C18-C19)*COS(RADIANS(D19)))))))+90+180</f>
        <v>285.85175147077291</v>
      </c>
      <c r="L18" s="20">
        <f>F18-K18</f>
        <v>9.2667949098768077E-4</v>
      </c>
      <c r="M18" s="20">
        <f>G18-I18</f>
        <v>-1.1974507980383464E-4</v>
      </c>
    </row>
    <row r="19" spans="1:16" ht="14.45" customHeight="1" x14ac:dyDescent="0.25">
      <c r="A19" s="23"/>
      <c r="B19" s="9" t="s">
        <v>8</v>
      </c>
      <c r="C19" s="8">
        <v>80.874995302003825</v>
      </c>
      <c r="D19" s="8">
        <v>16.042435470739083</v>
      </c>
      <c r="E19" s="20"/>
      <c r="F19" s="20"/>
      <c r="G19" s="20"/>
      <c r="H19" s="20"/>
      <c r="I19" s="20"/>
      <c r="J19" s="18"/>
      <c r="K19" s="20"/>
      <c r="L19" s="20"/>
      <c r="M19" s="20"/>
    </row>
    <row r="20" spans="1:16" ht="14.45" customHeight="1" x14ac:dyDescent="0.25">
      <c r="A20" s="22" t="s">
        <v>16</v>
      </c>
      <c r="B20" s="9" t="s">
        <v>7</v>
      </c>
      <c r="C20" s="8">
        <v>85.337514612898531</v>
      </c>
      <c r="D20" s="8">
        <v>29.487237117179522</v>
      </c>
      <c r="E20" s="18">
        <f t="shared" ref="E20" si="26">180/PI()*ACOS(SIN(RADIANS(D20))*SIN(RADIANS(D21))+COS(RADIANS(D20))*COS(RADIANS(D21))*COS(RADIANS(C20-C21)))*3600</f>
        <v>26.00489158181977</v>
      </c>
      <c r="F20" s="18">
        <f>180/PI()*ATAN(COS(RADIANS(D21))*SIN(RADIANS(C21-C20))/(SIN(RADIANS(D21))*COS(RADIANS(D20))-COS(RADIANS(D21))*SIN(RADIANS(D20))*COS(RADIANS(C21-C20))))</f>
        <v>14.265088086934902</v>
      </c>
      <c r="G20" s="18">
        <f t="shared" ref="G20" si="27">180/PI()*ACOS(SIN(RADIANS(D20))*SIN(RADIANS(D21))+COS(RADIANS(D20))*COS(RADIANS(D21))*COS(RADIANS(C20-C21)))*3600</f>
        <v>26.00489158181977</v>
      </c>
      <c r="H20" s="18">
        <f>180/PI()*ATAN(COS(RADIANS(D21))*COS(RADIANS(D20))*SIN(RADIANS(C21-C20))/(SIN(RADIANS(D21))-COS(RADIANS(G20/3600))*SIN(RADIANS(D20))))</f>
        <v>14.26508808693543</v>
      </c>
      <c r="I20" s="18">
        <f t="shared" ref="I20" si="28">3600*SQRT(((C21-C20)*COS(RADIANS(D20)))^2+(D21-D20)^2)</f>
        <v>26.004946122519456</v>
      </c>
      <c r="J20" s="19">
        <f t="shared" si="3"/>
        <v>26.004946072995995</v>
      </c>
      <c r="K20" s="18">
        <f>DEGREES(ATAN(SIN(RADIANS(D21-D20))/(COS(RADIANS(D20-D21))*SIN(RADIANS((C20-C21)*COS(RADIANS(D21)))))))+90</f>
        <v>14.265118544337284</v>
      </c>
      <c r="L20" s="20">
        <f>F20-K20</f>
        <v>-3.0457402381500742E-5</v>
      </c>
      <c r="M20" s="20">
        <f>G20-I20</f>
        <v>-5.454069968635622E-5</v>
      </c>
    </row>
    <row r="21" spans="1:16" ht="14.45" customHeight="1" x14ac:dyDescent="0.25">
      <c r="A21" s="23"/>
      <c r="B21" s="9" t="s">
        <v>8</v>
      </c>
      <c r="C21" s="8">
        <v>85.339559582138364</v>
      </c>
      <c r="D21" s="8">
        <v>29.494237951032868</v>
      </c>
      <c r="E21" s="20"/>
      <c r="F21" s="20"/>
      <c r="G21" s="20"/>
      <c r="H21" s="20"/>
      <c r="I21" s="20"/>
      <c r="J21" s="18"/>
      <c r="K21" s="20"/>
      <c r="L21" s="20"/>
      <c r="M21" s="20"/>
    </row>
    <row r="22" spans="1:16" ht="14.45" customHeight="1" x14ac:dyDescent="0.25">
      <c r="A22" s="22" t="s">
        <v>17</v>
      </c>
      <c r="B22" s="9" t="s">
        <v>7</v>
      </c>
      <c r="C22" s="8">
        <v>95.608113179071239</v>
      </c>
      <c r="D22" s="8">
        <v>26.668973058555451</v>
      </c>
      <c r="E22" s="18">
        <f t="shared" ref="E22" si="29">180/PI()*ACOS(SIN(RADIANS(D22))*SIN(RADIANS(D23))+COS(RADIANS(D22))*COS(RADIANS(D23))*COS(RADIANS(C22-C23)))*3600</f>
        <v>18.002907729768367</v>
      </c>
      <c r="F22" s="18">
        <f>180/PI()*ATAN(COS(RADIANS(D23))*SIN(RADIANS(C23-C22))/(SIN(RADIANS(D23))*COS(RADIANS(D22))-COS(RADIANS(D23))*SIN(RADIANS(D22))*COS(RADIANS(C23-C22))))+360</f>
        <v>348.64556643495467</v>
      </c>
      <c r="G22" s="18">
        <f t="shared" ref="G22" si="30">180/PI()*ACOS(SIN(RADIANS(D22))*SIN(RADIANS(D23))+COS(RADIANS(D22))*COS(RADIANS(D23))*COS(RADIANS(C22-C23)))*3600</f>
        <v>18.002907729768367</v>
      </c>
      <c r="H22" s="18">
        <f>180/PI()*ATAN(COS(RADIANS(D23))*COS(RADIANS(D22))*SIN(RADIANS(C23-C22))/(SIN(RADIANS(D23))-COS(RADIANS(G22/3600))*SIN(RADIANS(D22))))+360</f>
        <v>348.6455664349632</v>
      </c>
      <c r="I22" s="18">
        <f t="shared" ref="I22" si="31">3600*SQRT(((C23-C22)*COS(RADIANS(D22)))^2+(D23-D22)^2)</f>
        <v>18.002922601610475</v>
      </c>
      <c r="J22" s="19">
        <f t="shared" si="3"/>
        <v>18.002922684975655</v>
      </c>
      <c r="K22" s="18">
        <f>DEGREES(ATAN(SIN(RADIANS(D23-D22))/(COS(RADIANS(D22-D23))*SIN(RADIANS((C22-C23)*COS(RADIANS(D23)))))))+90+180</f>
        <v>348.64555689112336</v>
      </c>
      <c r="L22" s="20">
        <f>F22-K22</f>
        <v>9.5438313110207673E-6</v>
      </c>
      <c r="M22" s="20">
        <f>G22-I22</f>
        <v>-1.4871842108021838E-5</v>
      </c>
      <c r="O22" s="2" t="s">
        <v>41</v>
      </c>
      <c r="P22" t="s">
        <v>49</v>
      </c>
    </row>
    <row r="23" spans="1:16" ht="14.45" customHeight="1" x14ac:dyDescent="0.25">
      <c r="A23" s="23"/>
      <c r="B23" s="9" t="s">
        <v>8</v>
      </c>
      <c r="C23" s="8">
        <v>95.607011373237341</v>
      </c>
      <c r="D23" s="8">
        <v>26.67387598645827</v>
      </c>
      <c r="E23" s="20"/>
      <c r="F23" s="20"/>
      <c r="G23" s="20"/>
      <c r="H23" s="20"/>
      <c r="I23" s="20"/>
      <c r="J23" s="18"/>
      <c r="K23" s="20"/>
      <c r="L23" s="20"/>
      <c r="M23" s="20"/>
    </row>
    <row r="24" spans="1:16" ht="14.45" customHeight="1" x14ac:dyDescent="0.25">
      <c r="A24" s="22" t="s">
        <v>18</v>
      </c>
      <c r="B24" s="9" t="s">
        <v>7</v>
      </c>
      <c r="C24" s="8">
        <v>98.077528948167725</v>
      </c>
      <c r="D24" s="8">
        <v>17.784528544502908</v>
      </c>
      <c r="E24" s="18">
        <f t="shared" ref="E24" si="32">180/PI()*ACOS(SIN(RADIANS(D24))*SIN(RADIANS(D25))+COS(RADIANS(D24))*COS(RADIANS(D25))*COS(RADIANS(C24-C25)))*3600</f>
        <v>19.889169123840094</v>
      </c>
      <c r="F24" s="18">
        <f t="shared" ref="F24" si="33">180/PI()*ATAN(COS(RADIANS(D25))*SIN(RADIANS(C25-C24))/(SIN(RADIANS(D25))*COS(RADIANS(D24))-COS(RADIANS(D25))*SIN(RADIANS(D24))*COS(RADIANS(C25-C24))))+180</f>
        <v>210.99238688433462</v>
      </c>
      <c r="G24" s="18">
        <f t="shared" ref="G24" si="34">180/PI()*ACOS(SIN(RADIANS(D24))*SIN(RADIANS(D25))+COS(RADIANS(D24))*COS(RADIANS(D25))*COS(RADIANS(C24-C25)))*3600</f>
        <v>19.889169123840094</v>
      </c>
      <c r="H24" s="18">
        <f t="shared" ref="H24" si="35">180/PI()*ATAN(COS(RADIANS(D25))*COS(RADIANS(D24))*SIN(RADIANS(C25-C24))/(SIN(RADIANS(D25))-COS(RADIANS(G24/3600))*SIN(RADIANS(D24))))+180</f>
        <v>210.99238688435196</v>
      </c>
      <c r="I24" s="18">
        <f t="shared" ref="I24" si="36">3600*SQRT(((C25-C24)*COS(RADIANS(D24)))^2+(D25-D24)^2)</f>
        <v>19.889098971314361</v>
      </c>
      <c r="J24" s="19">
        <f t="shared" si="3"/>
        <v>19.889098826905013</v>
      </c>
      <c r="K24" s="18">
        <f>DEGREES(ATAN(SIN(RADIANS(D25-D24))/(COS(RADIANS(D24-D25))*SIN(RADIANS((C24-C25)*COS(RADIANS(D25)))))))+90+180</f>
        <v>210.99226582539183</v>
      </c>
      <c r="L24" s="20">
        <f>F24-K24</f>
        <v>1.2105894279557106E-4</v>
      </c>
      <c r="M24" s="20">
        <f>G24-I24</f>
        <v>7.0152525733391258E-5</v>
      </c>
    </row>
    <row r="25" spans="1:16" ht="14.45" customHeight="1" x14ac:dyDescent="0.25">
      <c r="A25" s="23"/>
      <c r="B25" s="9" t="s">
        <v>8</v>
      </c>
      <c r="C25" s="8">
        <v>98.07454141802387</v>
      </c>
      <c r="D25" s="8">
        <v>17.779792492360862</v>
      </c>
      <c r="E25" s="20"/>
      <c r="F25" s="20"/>
      <c r="G25" s="20"/>
      <c r="H25" s="20"/>
      <c r="I25" s="20"/>
      <c r="J25" s="18"/>
      <c r="K25" s="20"/>
      <c r="L25" s="20"/>
      <c r="M25" s="20"/>
    </row>
    <row r="26" spans="1:16" ht="14.45" customHeight="1" x14ac:dyDescent="0.25">
      <c r="A26" s="22" t="s">
        <v>19</v>
      </c>
      <c r="B26" s="9" t="s">
        <v>7</v>
      </c>
      <c r="C26" s="8">
        <v>104.863260579581</v>
      </c>
      <c r="D26" s="8">
        <v>37.098145739878184</v>
      </c>
      <c r="E26" s="18">
        <f t="shared" ref="E26" si="37">180/PI()*ACOS(SIN(RADIANS(D26))*SIN(RADIANS(D27))+COS(RADIANS(D26))*COS(RADIANS(D27))*COS(RADIANS(C26-C27)))*3600</f>
        <v>27.004687732034821</v>
      </c>
      <c r="F26" s="18">
        <f>180/PI()*ATAN(COS(RADIANS(D27))*SIN(RADIANS(C27-C26))/(SIN(RADIANS(D27))*COS(RADIANS(D26))-COS(RADIANS(D27))*SIN(RADIANS(D26))*COS(RADIANS(C27-C26))))</f>
        <v>54.989778267920279</v>
      </c>
      <c r="G26" s="18">
        <f t="shared" ref="G26" si="38">180/PI()*ACOS(SIN(RADIANS(D26))*SIN(RADIANS(D27))+COS(RADIANS(D26))*COS(RADIANS(D27))*COS(RADIANS(C26-C27)))*3600</f>
        <v>27.004687732034821</v>
      </c>
      <c r="H26" s="18">
        <f>180/PI()*ATAN(COS(RADIANS(D27))*COS(RADIANS(D26))*SIN(RADIANS(C27-C26))/(SIN(RADIANS(D27))-COS(RADIANS(G26/3600))*SIN(RADIANS(D26))))</f>
        <v>54.989778267986495</v>
      </c>
      <c r="I26" s="18">
        <f t="shared" ref="I26" si="39">3600*SQRT(((C27-C26)*COS(RADIANS(D26)))^2+(D27-D26)^2)</f>
        <v>27.005202419943593</v>
      </c>
      <c r="J26" s="19">
        <f t="shared" si="3"/>
        <v>27.005202320266601</v>
      </c>
      <c r="K26" s="18">
        <f>DEGREES(ATAN(SIN(RADIANS(D27-D26))/(COS(RADIANS(D26-D27))*SIN(RADIANS((C26-C27)*COS(RADIANS(D27)))))))+90</f>
        <v>54.991336811406342</v>
      </c>
      <c r="L26" s="20">
        <f>F26-K26</f>
        <v>-1.5585434860625469E-3</v>
      </c>
      <c r="M26" s="20">
        <f>G26-I26</f>
        <v>-5.1468790877251536E-4</v>
      </c>
    </row>
    <row r="27" spans="1:16" ht="14.45" customHeight="1" x14ac:dyDescent="0.25">
      <c r="A27" s="23"/>
      <c r="B27" s="9" t="s">
        <v>8</v>
      </c>
      <c r="C27" s="8">
        <v>104.87096401710258</v>
      </c>
      <c r="D27" s="8">
        <v>37.102449157076592</v>
      </c>
      <c r="E27" s="20"/>
      <c r="F27" s="20"/>
      <c r="G27" s="20"/>
      <c r="H27" s="20"/>
      <c r="I27" s="20"/>
      <c r="J27" s="18"/>
      <c r="K27" s="20"/>
      <c r="L27" s="20"/>
      <c r="M27" s="20"/>
    </row>
    <row r="28" spans="1:16" ht="14.45" customHeight="1" x14ac:dyDescent="0.25">
      <c r="A28" s="22" t="s">
        <v>20</v>
      </c>
      <c r="B28" s="9" t="s">
        <v>7</v>
      </c>
      <c r="C28" s="8">
        <v>109.96371445259382</v>
      </c>
      <c r="D28" s="8">
        <v>54.921517455705853</v>
      </c>
      <c r="E28" s="18">
        <f t="shared" ref="E28" si="40">180/PI()*ACOS(SIN(RADIANS(D28))*SIN(RADIANS(D29))+COS(RADIANS(D28))*COS(RADIANS(D29))*COS(RADIANS(C28-C29)))*3600</f>
        <v>19.347295548506434</v>
      </c>
      <c r="F28" s="18">
        <f>180/PI()*ATAN(COS(RADIANS(D29))*SIN(RADIANS(C29-C28))/(SIN(RADIANS(D29))*COS(RADIANS(D28))-COS(RADIANS(D29))*SIN(RADIANS(D28))*COS(RADIANS(C29-C28))))</f>
        <v>20.619997737890383</v>
      </c>
      <c r="G28" s="18">
        <f t="shared" ref="G28" si="41">180/PI()*ACOS(SIN(RADIANS(D28))*SIN(RADIANS(D29))+COS(RADIANS(D28))*COS(RADIANS(D29))*COS(RADIANS(C28-C29)))*3600</f>
        <v>19.347295548506434</v>
      </c>
      <c r="H28" s="18">
        <f>180/PI()*ATAN(COS(RADIANS(D29))*COS(RADIANS(D28))*SIN(RADIANS(C29-C28))/(SIN(RADIANS(D29))-COS(RADIANS(G28/3600))*SIN(RADIANS(D28))))</f>
        <v>20.6199977378885</v>
      </c>
      <c r="I28" s="18">
        <f t="shared" ref="I28" si="42">3600*SQRT(((C29-C28)*COS(RADIANS(D28)))^2+(D29-D28)^2)</f>
        <v>19.34744561748256</v>
      </c>
      <c r="J28" s="19">
        <f t="shared" si="3"/>
        <v>19.347445450308037</v>
      </c>
      <c r="K28" s="18">
        <f>DEGREES(ATAN(SIN(RADIANS(D29-D28))/(COS(RADIANS(D28-D29))*SIN(RADIANS((C28-C29)*COS(RADIANS(D29)))))))+90</f>
        <v>20.620164821188027</v>
      </c>
      <c r="L28" s="20">
        <f>F28-K28</f>
        <v>-1.6708329764369978E-4</v>
      </c>
      <c r="M28" s="20">
        <f>G28-I28</f>
        <v>-1.5006897612579451E-4</v>
      </c>
    </row>
    <row r="29" spans="1:16" ht="14.45" customHeight="1" x14ac:dyDescent="0.25">
      <c r="A29" s="23"/>
      <c r="B29" s="9" t="s">
        <v>8</v>
      </c>
      <c r="C29" s="8">
        <v>109.96700814255608</v>
      </c>
      <c r="D29" s="8">
        <v>54.926547367725846</v>
      </c>
      <c r="E29" s="20"/>
      <c r="F29" s="20"/>
      <c r="G29" s="20"/>
      <c r="H29" s="20"/>
      <c r="I29" s="20"/>
      <c r="J29" s="18"/>
      <c r="K29" s="20"/>
      <c r="L29" s="20"/>
      <c r="M29" s="20"/>
      <c r="O29" s="2" t="s">
        <v>45</v>
      </c>
    </row>
    <row r="30" spans="1:16" ht="14.45" customHeight="1" x14ac:dyDescent="0.25">
      <c r="A30" s="22" t="s">
        <v>21</v>
      </c>
      <c r="B30" s="9" t="s">
        <v>7</v>
      </c>
      <c r="C30" s="8">
        <v>124.12804176506525</v>
      </c>
      <c r="D30" s="8">
        <v>79.500535284883597</v>
      </c>
      <c r="E30" s="18">
        <f t="shared" ref="E30" si="43">180/PI()*ACOS(SIN(RADIANS(D30))*SIN(RADIANS(D31))+COS(RADIANS(D30))*COS(RADIANS(D31))*COS(RADIANS(C30-C31)))*3600</f>
        <v>20.76047130572854</v>
      </c>
      <c r="F30" s="18">
        <f>180/PI()*ATAN(COS(RADIANS(D31))*SIN(RADIANS(C31-C30))/(SIN(RADIANS(D31))*COS(RADIANS(D30))-COS(RADIANS(D31))*SIN(RADIANS(D30))*COS(RADIANS(C31-C30))))</f>
        <v>14.776067132529459</v>
      </c>
      <c r="G30" s="18">
        <f t="shared" ref="G30" si="44">180/PI()*ACOS(SIN(RADIANS(D30))*SIN(RADIANS(D31))+COS(RADIANS(D30))*COS(RADIANS(D31))*COS(RADIANS(C30-C31)))*3600</f>
        <v>20.76047130572854</v>
      </c>
      <c r="H30" s="18">
        <f>180/PI()*ATAN(COS(RADIANS(D31))*COS(RADIANS(D30))*SIN(RADIANS(C31-C30))/(SIN(RADIANS(D31))-COS(RADIANS(G30/3600))*SIN(RADIANS(D30))))</f>
        <v>14.77606713255261</v>
      </c>
      <c r="I30" s="18">
        <f t="shared" ref="I30" si="45">3600*SQRT(((C31-C30)*COS(RADIANS(D30)))^2+(D31-D30)^2)</f>
        <v>20.760826405856641</v>
      </c>
      <c r="J30" s="19">
        <f t="shared" si="3"/>
        <v>20.760826464433134</v>
      </c>
      <c r="K30" s="18">
        <f>DEGREES(ATAN(SIN(RADIANS(D31-D30))/(COS(RADIANS(D30-D31))*SIN(RADIANS((C30-C31)*COS(RADIANS(D31)))))))+90</f>
        <v>14.776325355005866</v>
      </c>
      <c r="L30" s="20">
        <f>F30-K30</f>
        <v>-2.582224764076102E-4</v>
      </c>
      <c r="M30" s="20">
        <f>G30-I30</f>
        <v>-3.5510012810036073E-4</v>
      </c>
    </row>
    <row r="31" spans="1:16" ht="14.45" customHeight="1" x14ac:dyDescent="0.25">
      <c r="A31" s="23"/>
      <c r="B31" s="9" t="s">
        <v>8</v>
      </c>
      <c r="C31" s="8">
        <v>124.13611714919124</v>
      </c>
      <c r="D31" s="8">
        <v>79.506111272639686</v>
      </c>
      <c r="E31" s="20"/>
      <c r="F31" s="20"/>
      <c r="G31" s="20"/>
      <c r="H31" s="20"/>
      <c r="I31" s="20"/>
      <c r="J31" s="18"/>
      <c r="K31" s="20"/>
      <c r="L31" s="20"/>
      <c r="M31" s="20"/>
      <c r="O31" t="s">
        <v>46</v>
      </c>
    </row>
    <row r="32" spans="1:16" ht="14.45" customHeight="1" x14ac:dyDescent="0.25">
      <c r="A32" s="22" t="s">
        <v>22</v>
      </c>
      <c r="B32" s="9" t="s">
        <v>7</v>
      </c>
      <c r="C32" s="8">
        <v>132.4825934753149</v>
      </c>
      <c r="D32" s="8">
        <v>14.833396280404136</v>
      </c>
      <c r="E32" s="18">
        <f t="shared" ref="E32" si="46">180/PI()*ACOS(SIN(RADIANS(D32))*SIN(RADIANS(D33))+COS(RADIANS(D32))*COS(RADIANS(D33))*COS(RADIANS(C32-C33)))*3600</f>
        <v>16.52379346063093</v>
      </c>
      <c r="F32" s="18">
        <f t="shared" ref="F32" si="47">180/PI()*ATAN(COS(RADIANS(D33))*SIN(RADIANS(C33-C32))/(SIN(RADIANS(D33))*COS(RADIANS(D32))-COS(RADIANS(D33))*SIN(RADIANS(D32))*COS(RADIANS(C33-C32))))+180</f>
        <v>122.88910392268957</v>
      </c>
      <c r="G32" s="18">
        <f t="shared" ref="G32" si="48">180/PI()*ACOS(SIN(RADIANS(D32))*SIN(RADIANS(D33))+COS(RADIANS(D32))*COS(RADIANS(D33))*COS(RADIANS(C32-C33)))*3600</f>
        <v>16.52379346063093</v>
      </c>
      <c r="H32" s="18">
        <f t="shared" ref="H32" si="49">180/PI()*ATAN(COS(RADIANS(D33))*COS(RADIANS(D32))*SIN(RADIANS(C33-C32))/(SIN(RADIANS(D33))-COS(RADIANS(G32/3600))*SIN(RADIANS(D32))))+180</f>
        <v>122.88910392271308</v>
      </c>
      <c r="I32" s="18">
        <f t="shared" ref="I32" si="50">3600*SQRT(((C33-C32)*COS(RADIANS(D32)))^2+(D33-D32)^2)</f>
        <v>16.523726325193312</v>
      </c>
      <c r="J32" s="19">
        <f t="shared" si="3"/>
        <v>16.523726283819993</v>
      </c>
      <c r="K32" s="18">
        <f t="shared" ref="K32" si="51">DEGREES(ATAN(SIN(RADIANS(D33-D32))/(COS(RADIANS(D32-D33))*SIN(RADIANS((C32-C33)*COS(RADIANS(D33)))))))+90</f>
        <v>122.88946382322476</v>
      </c>
      <c r="L32" s="20">
        <f>F32-K32</f>
        <v>-3.5990053518730747E-4</v>
      </c>
      <c r="M32" s="20">
        <f>G32-I32</f>
        <v>6.7135437618048854E-5</v>
      </c>
    </row>
    <row r="33" spans="1:13" ht="14.45" customHeight="1" x14ac:dyDescent="0.25">
      <c r="A33" s="23"/>
      <c r="B33" s="9" t="s">
        <v>8</v>
      </c>
      <c r="C33" s="8">
        <v>132.48658058507107</v>
      </c>
      <c r="D33" s="8">
        <v>14.830903839447876</v>
      </c>
      <c r="E33" s="20"/>
      <c r="F33" s="20"/>
      <c r="G33" s="20"/>
      <c r="H33" s="20"/>
      <c r="I33" s="20"/>
      <c r="J33" s="18"/>
      <c r="K33" s="20"/>
      <c r="L33" s="20"/>
      <c r="M33" s="20"/>
    </row>
    <row r="34" spans="1:13" ht="14.45" customHeight="1" x14ac:dyDescent="0.25">
      <c r="A34" s="22" t="s">
        <v>23</v>
      </c>
      <c r="B34" s="9" t="s">
        <v>7</v>
      </c>
      <c r="C34" s="8">
        <v>142.79145214010885</v>
      </c>
      <c r="D34" s="8">
        <v>67.541161994859394</v>
      </c>
      <c r="E34" s="18">
        <f t="shared" ref="E34" si="52">180/PI()*ACOS(SIN(RADIANS(D34))*SIN(RADIANS(D35))+COS(RADIANS(D34))*COS(RADIANS(D35))*COS(RADIANS(C34-C35)))*3600</f>
        <v>19.194918333153314</v>
      </c>
      <c r="F34" s="18">
        <f t="shared" ref="F34" si="53">180/PI()*ATAN(COS(RADIANS(D35))*SIN(RADIANS(C35-C34))/(SIN(RADIANS(D35))*COS(RADIANS(D34))-COS(RADIANS(D35))*SIN(RADIANS(D34))*COS(RADIANS(C35-C34))))+180</f>
        <v>165.52378219431552</v>
      </c>
      <c r="G34" s="18">
        <f t="shared" ref="G34" si="54">180/PI()*ACOS(SIN(RADIANS(D34))*SIN(RADIANS(D35))+COS(RADIANS(D34))*COS(RADIANS(D35))*COS(RADIANS(C34-C35)))*3600</f>
        <v>19.194918333153314</v>
      </c>
      <c r="H34" s="18">
        <f t="shared" ref="H34" si="55">180/PI()*ATAN(COS(RADIANS(D35))*COS(RADIANS(D34))*SIN(RADIANS(C35-C34))/(SIN(RADIANS(D35))-COS(RADIANS(G34/3600))*SIN(RADIANS(D34))))+180</f>
        <v>165.52378219426049</v>
      </c>
      <c r="I34" s="18">
        <f t="shared" ref="I34" si="56">3600*SQRT(((C35-C34)*COS(RADIANS(D34)))^2+(D35-D34)^2)</f>
        <v>19.194787571714681</v>
      </c>
      <c r="J34" s="19">
        <f t="shared" si="3"/>
        <v>19.194787418744092</v>
      </c>
      <c r="K34" s="18">
        <f t="shared" ref="K34" si="57">DEGREES(ATAN(SIN(RADIANS(D35-D34))/(COS(RADIANS(D34-D35))*SIN(RADIANS((C34-C35)*COS(RADIANS(D35)))))))+90</f>
        <v>165.52388296452133</v>
      </c>
      <c r="L34" s="20">
        <f>F34-K34</f>
        <v>-1.0077020581888974E-4</v>
      </c>
      <c r="M34" s="20">
        <f>G34-I34</f>
        <v>1.3076143863344214E-4</v>
      </c>
    </row>
    <row r="35" spans="1:13" ht="14.45" customHeight="1" x14ac:dyDescent="0.25">
      <c r="A35" s="23"/>
      <c r="B35" s="9" t="s">
        <v>8</v>
      </c>
      <c r="C35" s="8">
        <v>142.79494037294299</v>
      </c>
      <c r="D35" s="8">
        <v>67.53599931623198</v>
      </c>
      <c r="E35" s="20"/>
      <c r="F35" s="20"/>
      <c r="G35" s="20"/>
      <c r="H35" s="20"/>
      <c r="I35" s="20"/>
      <c r="J35" s="18"/>
      <c r="K35" s="20"/>
      <c r="L35" s="20"/>
      <c r="M35" s="20"/>
    </row>
    <row r="36" spans="1:13" ht="14.45" customHeight="1" x14ac:dyDescent="0.25">
      <c r="A36" s="22" t="s">
        <v>24</v>
      </c>
      <c r="B36" s="9" t="s">
        <v>7</v>
      </c>
      <c r="C36" s="8">
        <v>154.46005584338852</v>
      </c>
      <c r="D36" s="8">
        <v>71.060392199452096</v>
      </c>
      <c r="E36" s="18">
        <f t="shared" ref="E36" si="58">180/PI()*ACOS(SIN(RADIANS(D36))*SIN(RADIANS(D37))+COS(RADIANS(D36))*COS(RADIANS(D37))*COS(RADIANS(C36-C37)))*3600</f>
        <v>16.609547953843158</v>
      </c>
      <c r="F36" s="18">
        <f t="shared" ref="F36" si="59">180/PI()*ATAN(COS(RADIANS(D37))*SIN(RADIANS(C37-C36))/(SIN(RADIANS(D37))*COS(RADIANS(D36))-COS(RADIANS(D37))*SIN(RADIANS(D36))*COS(RADIANS(C37-C36))))+180</f>
        <v>167.28636607494286</v>
      </c>
      <c r="G36" s="18">
        <f t="shared" ref="G36" si="60">180/PI()*ACOS(SIN(RADIANS(D36))*SIN(RADIANS(D37))+COS(RADIANS(D36))*COS(RADIANS(D37))*COS(RADIANS(C36-C37)))*3600</f>
        <v>16.609547953843158</v>
      </c>
      <c r="H36" s="18">
        <f t="shared" ref="H36" si="61">180/PI()*ATAN(COS(RADIANS(D37))*COS(RADIANS(D36))*SIN(RADIANS(C37-C36))/(SIN(RADIANS(D37))-COS(RADIANS(G36/3600))*SIN(RADIANS(D36))))+180</f>
        <v>167.28636607489122</v>
      </c>
      <c r="I36" s="18">
        <f t="shared" ref="I36" si="62">3600*SQRT(((C37-C36)*COS(RADIANS(D36)))^2+(D37-D36)^2)</f>
        <v>16.609455935973827</v>
      </c>
      <c r="J36" s="19">
        <f t="shared" si="3"/>
        <v>16.60945581365748</v>
      </c>
      <c r="K36" s="18">
        <f t="shared" ref="K36" si="63">DEGREES(ATAN(SIN(RADIANS(D37-D36))/(COS(RADIANS(D36-D37))*SIN(RADIANS((C36-C37)*COS(RADIANS(D37)))))))+90</f>
        <v>167.28643775023983</v>
      </c>
      <c r="L36" s="20">
        <f>F36-K36</f>
        <v>-7.1675296965167945E-5</v>
      </c>
      <c r="M36" s="20">
        <f>G36-I36</f>
        <v>9.2017869331328939E-5</v>
      </c>
    </row>
    <row r="37" spans="1:13" ht="14.45" customHeight="1" x14ac:dyDescent="0.25">
      <c r="A37" s="23"/>
      <c r="B37" s="9" t="s">
        <v>8</v>
      </c>
      <c r="C37" s="8">
        <v>154.4631835283819</v>
      </c>
      <c r="D37" s="8">
        <v>71.055891529228617</v>
      </c>
      <c r="E37" s="20"/>
      <c r="F37" s="20"/>
      <c r="G37" s="20"/>
      <c r="H37" s="20"/>
      <c r="I37" s="20"/>
      <c r="J37" s="18"/>
      <c r="K37" s="20"/>
      <c r="L37" s="20"/>
      <c r="M37" s="20"/>
    </row>
    <row r="38" spans="1:13" ht="14.45" customHeight="1" x14ac:dyDescent="0.25">
      <c r="A38" s="22" t="s">
        <v>25</v>
      </c>
      <c r="B38" s="9" t="s">
        <v>7</v>
      </c>
      <c r="C38" s="8">
        <v>182.02766416153813</v>
      </c>
      <c r="D38" s="8">
        <v>55.463935321506611</v>
      </c>
      <c r="E38" s="18">
        <f t="shared" ref="E38" si="64">180/PI()*ACOS(SIN(RADIANS(D38))*SIN(RADIANS(D39))+COS(RADIANS(D38))*COS(RADIANS(D39))*COS(RADIANS(C38-C39)))*3600</f>
        <v>22.190781223007573</v>
      </c>
      <c r="F38" s="18">
        <f>180/PI()*ATAN(COS(RADIANS(D39))*SIN(RADIANS(C39-C38))/(SIN(RADIANS(D39))*COS(RADIANS(D38))-COS(RADIANS(D39))*SIN(RADIANS(D38))*COS(RADIANS(C39-C38))))</f>
        <v>83.228647199177018</v>
      </c>
      <c r="G38" s="18">
        <f t="shared" ref="G38" si="65">180/PI()*ACOS(SIN(RADIANS(D38))*SIN(RADIANS(D39))+COS(RADIANS(D38))*COS(RADIANS(D39))*COS(RADIANS(C38-C39)))*3600</f>
        <v>22.190781223007573</v>
      </c>
      <c r="H38" s="18">
        <f>180/PI()*ATAN(COS(RADIANS(D39))*COS(RADIANS(D38))*SIN(RADIANS(C39-C38))/(SIN(RADIANS(D39))-COS(RADIANS(G38/3600))*SIN(RADIANS(D38))))</f>
        <v>83.228647199104103</v>
      </c>
      <c r="I38" s="18">
        <f t="shared" ref="I38" si="66">3600*SQRT(((C39-C38)*COS(RADIANS(D38)))^2+(D39-D38)^2)</f>
        <v>22.190982648690003</v>
      </c>
      <c r="J38" s="19">
        <f t="shared" si="3"/>
        <v>22.190982584804832</v>
      </c>
      <c r="K38" s="18">
        <f>DEGREES(ATAN(SIN(RADIANS(D39-D38))/(COS(RADIANS(D38-D39))*SIN(RADIANS((C38-C39)*COS(RADIANS(D39)))))))+90</f>
        <v>83.233032656200194</v>
      </c>
      <c r="L38" s="20">
        <f>F38-K38</f>
        <v>-4.3854570231758316E-3</v>
      </c>
      <c r="M38" s="20">
        <f>G38-I38</f>
        <v>-2.0142568243031178E-4</v>
      </c>
    </row>
    <row r="39" spans="1:13" ht="14.45" customHeight="1" x14ac:dyDescent="0.25">
      <c r="A39" s="23"/>
      <c r="B39" s="9" t="s">
        <v>8</v>
      </c>
      <c r="C39" s="8">
        <v>182.03846139724237</v>
      </c>
      <c r="D39" s="8">
        <v>55.464661640598472</v>
      </c>
      <c r="E39" s="20"/>
      <c r="F39" s="20"/>
      <c r="G39" s="20"/>
      <c r="H39" s="20"/>
      <c r="I39" s="20"/>
      <c r="J39" s="18"/>
      <c r="K39" s="20"/>
      <c r="L39" s="20"/>
      <c r="M39" s="20"/>
    </row>
    <row r="40" spans="1:13" ht="14.45" customHeight="1" x14ac:dyDescent="0.25">
      <c r="A40" s="22" t="s">
        <v>26</v>
      </c>
      <c r="B40" s="9" t="s">
        <v>7</v>
      </c>
      <c r="C40" s="8">
        <v>183.52639730396461</v>
      </c>
      <c r="D40" s="8">
        <v>32.784147967553132</v>
      </c>
      <c r="E40" s="18">
        <f t="shared" ref="E40" si="67">180/PI()*ACOS(SIN(RADIANS(D40))*SIN(RADIANS(D41))+COS(RADIANS(D40))*COS(RADIANS(D41))*COS(RADIANS(C40-C41)))*3600</f>
        <v>26.84663059020588</v>
      </c>
      <c r="F40" s="18">
        <f>180/PI()*ATAN(COS(RADIANS(D41))*SIN(RADIANS(C41-C40))/(SIN(RADIANS(D41))*COS(RADIANS(D40))-COS(RADIANS(D41))*SIN(RADIANS(D40))*COS(RADIANS(C41-C40))))</f>
        <v>87.636323264105172</v>
      </c>
      <c r="G40" s="18">
        <f t="shared" ref="G40" si="68">180/PI()*ACOS(SIN(RADIANS(D40))*SIN(RADIANS(D41))+COS(RADIANS(D40))*COS(RADIANS(D41))*COS(RADIANS(C40-C41)))*3600</f>
        <v>26.84663059020588</v>
      </c>
      <c r="H40" s="18">
        <f>180/PI()*ATAN(COS(RADIANS(D41))*COS(RADIANS(D40))*SIN(RADIANS(C41-C40))/(SIN(RADIANS(D41))-COS(RADIANS(G40/3600))*SIN(RADIANS(D40))))</f>
        <v>87.636323264052436</v>
      </c>
      <c r="I40" s="18">
        <f t="shared" ref="I40" si="69">3600*SQRT(((C41-C40)*COS(RADIANS(D40)))^2+(D41-D40)^2)</f>
        <v>26.846676752549381</v>
      </c>
      <c r="J40" s="19">
        <f t="shared" si="3"/>
        <v>26.846676863032361</v>
      </c>
      <c r="K40" s="18">
        <f>DEGREES(ATAN(SIN(RADIANS(D41-D40))/(COS(RADIANS(D40-D41))*SIN(RADIANS((C40-C41)*COS(RADIANS(D41)))))))+90</f>
        <v>87.638718677105601</v>
      </c>
      <c r="L40" s="20">
        <f>F40-K40</f>
        <v>-2.395413000428448E-3</v>
      </c>
      <c r="M40" s="20">
        <f>G40-I40</f>
        <v>-4.6162343501521264E-5</v>
      </c>
    </row>
    <row r="41" spans="1:13" ht="14.45" customHeight="1" x14ac:dyDescent="0.25">
      <c r="A41" s="23"/>
      <c r="B41" s="9" t="s">
        <v>8</v>
      </c>
      <c r="C41" s="8">
        <v>183.53526007595434</v>
      </c>
      <c r="D41" s="8">
        <v>32.784455215287934</v>
      </c>
      <c r="E41" s="20"/>
      <c r="F41" s="20"/>
      <c r="G41" s="20"/>
      <c r="H41" s="20"/>
      <c r="I41" s="20"/>
      <c r="J41" s="18"/>
      <c r="K41" s="20"/>
      <c r="L41" s="20"/>
      <c r="M41" s="20"/>
    </row>
    <row r="42" spans="1:13" ht="14.45" customHeight="1" x14ac:dyDescent="0.25">
      <c r="A42" s="22" t="s">
        <v>27</v>
      </c>
      <c r="B42" s="9" t="s">
        <v>7</v>
      </c>
      <c r="C42" s="8">
        <v>227.95791611643003</v>
      </c>
      <c r="D42" s="8">
        <v>61.857663654937454</v>
      </c>
      <c r="E42" s="18">
        <f t="shared" ref="E42" si="70">180/PI()*ACOS(SIN(RADIANS(D42))*SIN(RADIANS(D43))+COS(RADIANS(D42))*COS(RADIANS(D43))*COS(RADIANS(C42-C43)))*3600</f>
        <v>16.043485798035096</v>
      </c>
      <c r="F42" s="18">
        <f>180/PI()*ATAN(COS(RADIANS(D43))*SIN(RADIANS(C43-C42))/(SIN(RADIANS(D43))*COS(RADIANS(D42))-COS(RADIANS(D43))*SIN(RADIANS(D42))*COS(RADIANS(C43-C42))))+360</f>
        <v>353.6116418342977</v>
      </c>
      <c r="G42" s="18">
        <f t="shared" ref="G42" si="71">180/PI()*ACOS(SIN(RADIANS(D42))*SIN(RADIANS(D43))+COS(RADIANS(D42))*COS(RADIANS(D43))*COS(RADIANS(C42-C43)))*3600</f>
        <v>16.043485798035096</v>
      </c>
      <c r="H42" s="18">
        <f>180/PI()*ATAN(COS(RADIANS(D43))*COS(RADIANS(D42))*SIN(RADIANS(C43-C42))/(SIN(RADIANS(D43))-COS(RADIANS(G42/3600))*SIN(RADIANS(D42))))+360</f>
        <v>353.61164183427405</v>
      </c>
      <c r="I42" s="18">
        <f t="shared" ref="I42" si="72">3600*SQRT(((C43-C42)*COS(RADIANS(D42)))^2+(D43-D42)^2)</f>
        <v>16.043500473121398</v>
      </c>
      <c r="J42" s="19">
        <f t="shared" si="3"/>
        <v>16.043500518838052</v>
      </c>
      <c r="K42" s="18">
        <f>DEGREES(ATAN(SIN(RADIANS(D43-D42))/(COS(RADIANS(D42-D43))*SIN(RADIANS((C42-C43)*COS(RADIANS(D43)))))))+90+180</f>
        <v>353.61163611370409</v>
      </c>
      <c r="L42" s="20">
        <f>F42-K42</f>
        <v>5.7205936059290252E-6</v>
      </c>
      <c r="M42" s="20">
        <f>G42-I42</f>
        <v>-1.4675086301707552E-5</v>
      </c>
    </row>
    <row r="43" spans="1:13" ht="14.45" customHeight="1" x14ac:dyDescent="0.25">
      <c r="A43" s="23"/>
      <c r="B43" s="9" t="s">
        <v>8</v>
      </c>
      <c r="C43" s="8">
        <v>227.95686465562497</v>
      </c>
      <c r="D43" s="8">
        <v>61.862092502274734</v>
      </c>
      <c r="E43" s="20"/>
      <c r="F43" s="20"/>
      <c r="G43" s="20"/>
      <c r="H43" s="20"/>
      <c r="I43" s="20"/>
      <c r="J43" s="18"/>
      <c r="K43" s="20"/>
      <c r="L43" s="20"/>
      <c r="M43" s="20"/>
    </row>
    <row r="44" spans="1:13" ht="14.45" customHeight="1" x14ac:dyDescent="0.25">
      <c r="A44" s="22" t="s">
        <v>28</v>
      </c>
      <c r="B44" s="9" t="s">
        <v>7</v>
      </c>
      <c r="C44" s="8">
        <v>266.14207667752925</v>
      </c>
      <c r="D44" s="8">
        <v>2.5795583107944005</v>
      </c>
      <c r="E44" s="18">
        <f t="shared" ref="E44" si="73">180/PI()*ACOS(SIN(RADIANS(D44))*SIN(RADIANS(D45))+COS(RADIANS(D44))*COS(RADIANS(D45))*COS(RADIANS(C44-C45)))*3600</f>
        <v>20.698946941044699</v>
      </c>
      <c r="F44" s="18">
        <f>180/PI()*ATAN(COS(RADIANS(D45))*SIN(RADIANS(C45-C44))/(SIN(RADIANS(D45))*COS(RADIANS(D44))-COS(RADIANS(D45))*SIN(RADIANS(D44))*COS(RADIANS(C45-C44))))+180</f>
        <v>93.206537562190519</v>
      </c>
      <c r="G44" s="18">
        <f t="shared" ref="G44" si="74">180/PI()*ACOS(SIN(RADIANS(D44))*SIN(RADIANS(D45))+COS(RADIANS(D44))*COS(RADIANS(D45))*COS(RADIANS(C44-C45)))*3600</f>
        <v>20.698946941044699</v>
      </c>
      <c r="H44" s="18">
        <f t="shared" ref="H44" si="75">180/PI()*ATAN(COS(RADIANS(D45))*COS(RADIANS(D44))*SIN(RADIANS(C45-C44))/(SIN(RADIANS(D45))-COS(RADIANS(G44/3600))*SIN(RADIANS(D44))))+180</f>
        <v>93.206537562191201</v>
      </c>
      <c r="I44" s="18">
        <f t="shared" ref="I44" si="76">3600*SQRT(((C45-C44)*COS(RADIANS(D44)))^2+(D45-D44)^2)</f>
        <v>20.698944404335485</v>
      </c>
      <c r="J44" s="19">
        <f t="shared" si="3"/>
        <v>20.698944430884787</v>
      </c>
      <c r="K44" s="18">
        <f t="shared" ref="K44" si="77">DEGREES(ATAN(SIN(RADIANS(D45-D44))/(COS(RADIANS(D44-D45))*SIN(RADIANS((C44-C45)*COS(RADIANS(D45)))))))+90</f>
        <v>93.206666473375535</v>
      </c>
      <c r="L44" s="20">
        <f>F44-K44</f>
        <v>-1.2891118501556775E-4</v>
      </c>
      <c r="M44" s="20">
        <f>G44-I44</f>
        <v>2.536709214240318E-6</v>
      </c>
    </row>
    <row r="45" spans="1:13" ht="14.45" customHeight="1" x14ac:dyDescent="0.25">
      <c r="A45" s="23"/>
      <c r="B45" s="9" t="s">
        <v>8</v>
      </c>
      <c r="C45" s="8">
        <v>266.1478232047823</v>
      </c>
      <c r="D45" s="8">
        <v>2.5792366854841107</v>
      </c>
      <c r="E45" s="20"/>
      <c r="F45" s="20"/>
      <c r="G45" s="20"/>
      <c r="H45" s="20"/>
      <c r="I45" s="20"/>
      <c r="J45" s="18"/>
      <c r="K45" s="20"/>
      <c r="L45" s="20"/>
      <c r="M45" s="20"/>
    </row>
    <row r="46" spans="1:13" ht="14.45" customHeight="1" x14ac:dyDescent="0.25">
      <c r="A46" s="22" t="s">
        <v>29</v>
      </c>
      <c r="B46" s="9" t="s">
        <v>7</v>
      </c>
      <c r="C46" s="8">
        <v>270.78721639171653</v>
      </c>
      <c r="D46" s="8">
        <v>48.464337901607017</v>
      </c>
      <c r="E46" s="18">
        <f t="shared" ref="E46" si="78">180/PI()*ACOS(SIN(RADIANS(D46))*SIN(RADIANS(D47))+COS(RADIANS(D46))*COS(RADIANS(D47))*COS(RADIANS(C46-C47)))*3600</f>
        <v>26.829332334610651</v>
      </c>
      <c r="F46" s="18">
        <f t="shared" ref="F46" si="79">180/PI()*ATAN(COS(RADIANS(D47))*SIN(RADIANS(C47-C46))/(SIN(RADIANS(D47))*COS(RADIANS(D46))-COS(RADIANS(D47))*SIN(RADIANS(D46))*COS(RADIANS(C47-C46))))+180</f>
        <v>128.41537612387907</v>
      </c>
      <c r="G46" s="18">
        <f t="shared" ref="G46" si="80">180/PI()*ACOS(SIN(RADIANS(D46))*SIN(RADIANS(D47))+COS(RADIANS(D46))*COS(RADIANS(D47))*COS(RADIANS(C46-C47)))*3600</f>
        <v>26.829332334610651</v>
      </c>
      <c r="H46" s="18">
        <f t="shared" ref="H46" si="81">180/PI()*ATAN(COS(RADIANS(D47))*COS(RADIANS(D46))*SIN(RADIANS(C47-C46))/(SIN(RADIANS(D47))-COS(RADIANS(G46/3600))*SIN(RADIANS(D46))))+180</f>
        <v>128.41537612387091</v>
      </c>
      <c r="I46" s="18">
        <f t="shared" ref="I46" si="82">3600*SQRT(((C47-C46)*COS(RADIANS(D46)))^2+(D47-D46)^2)</f>
        <v>26.828581031698395</v>
      </c>
      <c r="J46" s="19">
        <f t="shared" si="3"/>
        <v>26.828580917437758</v>
      </c>
      <c r="K46" s="18">
        <f t="shared" ref="K46" si="83">DEGREES(ATAN(SIN(RADIANS(D47-D46))/(COS(RADIANS(D46-D47))*SIN(RADIANS((C46-C47)*COS(RADIANS(D47)))))))+90</f>
        <v>128.41739933089536</v>
      </c>
      <c r="L46" s="20">
        <f>F46-K46</f>
        <v>-2.0232070162933269E-3</v>
      </c>
      <c r="M46" s="20">
        <f>G46-I46</f>
        <v>7.5130291225633528E-4</v>
      </c>
    </row>
    <row r="47" spans="1:13" ht="14.45" customHeight="1" x14ac:dyDescent="0.25">
      <c r="A47" s="23"/>
      <c r="B47" s="9" t="s">
        <v>8</v>
      </c>
      <c r="C47" s="8">
        <v>270.79602184355912</v>
      </c>
      <c r="D47" s="8">
        <v>48.459706837344001</v>
      </c>
      <c r="E47" s="20"/>
      <c r="F47" s="20"/>
      <c r="G47" s="20"/>
      <c r="H47" s="20"/>
      <c r="I47" s="20"/>
      <c r="J47" s="18"/>
      <c r="K47" s="20"/>
      <c r="L47" s="20"/>
      <c r="M47" s="20"/>
    </row>
    <row r="48" spans="1:13" ht="14.45" customHeight="1" x14ac:dyDescent="0.25">
      <c r="A48" s="21" t="s">
        <v>30</v>
      </c>
      <c r="B48" s="9" t="s">
        <v>7</v>
      </c>
      <c r="C48" s="8">
        <v>280.73080884535682</v>
      </c>
      <c r="D48" s="8">
        <v>44.925148985525595</v>
      </c>
      <c r="E48" s="18">
        <f t="shared" ref="E48" si="84">180/PI()*ACOS(SIN(RADIANS(D48))*SIN(RADIANS(D49))+COS(RADIANS(D48))*COS(RADIANS(D49))*COS(RADIANS(C48-C49)))*3600</f>
        <v>25.606647729637647</v>
      </c>
      <c r="F48" s="18">
        <f>180/PI()*ATAN(COS(RADIANS(D49))*SIN(RADIANS(C49-C48))/(SIN(RADIANS(D49))*COS(RADIANS(D48))-COS(RADIANS(D49))*SIN(RADIANS(D48))*COS(RADIANS(C49-C48))))</f>
        <v>8.2578697299236961</v>
      </c>
      <c r="G48" s="18">
        <f t="shared" ref="G48" si="85">180/PI()*ACOS(SIN(RADIANS(D48))*SIN(RADIANS(D49))+COS(RADIANS(D48))*COS(RADIANS(D49))*COS(RADIANS(C48-C49)))*3600</f>
        <v>25.606647729637647</v>
      </c>
      <c r="H48" s="18">
        <f>180/PI()*ATAN(COS(RADIANS(D49))*COS(RADIANS(D48))*SIN(RADIANS(C49-C48))/(SIN(RADIANS(D49))-COS(RADIANS(G48/3600))*SIN(RADIANS(D48))))</f>
        <v>8.2578697299188324</v>
      </c>
      <c r="I48" s="18">
        <f t="shared" ref="I48" si="86">3600*SQRT(((C49-C48)*COS(RADIANS(D48)))^2+(D49-D48)^2)</f>
        <v>25.606680031112248</v>
      </c>
      <c r="J48" s="19">
        <f t="shared" si="3"/>
        <v>25.606680010567977</v>
      </c>
      <c r="K48" s="18">
        <f>DEGREES(ATAN(SIN(RADIANS(D49-D48))/(COS(RADIANS(D48-D49))*SIN(RADIANS((C48-C49)*COS(RADIANS(D49)))))))+90</f>
        <v>8.2578801803124122</v>
      </c>
      <c r="L48" s="20">
        <f>F48-K48</f>
        <v>-1.0450388716165548E-5</v>
      </c>
      <c r="M48" s="20">
        <f>G48-I48</f>
        <v>-3.2301474600870961E-5</v>
      </c>
    </row>
    <row r="49" spans="1:13" ht="14.45" customHeight="1" x14ac:dyDescent="0.25">
      <c r="A49" s="21"/>
      <c r="B49" s="9" t="s">
        <v>8</v>
      </c>
      <c r="C49" s="8">
        <v>280.73225193266398</v>
      </c>
      <c r="D49" s="8">
        <v>44.932188184618305</v>
      </c>
      <c r="E49" s="20"/>
      <c r="F49" s="20"/>
      <c r="G49" s="20"/>
      <c r="H49" s="20"/>
      <c r="I49" s="20"/>
      <c r="J49" s="18"/>
      <c r="K49" s="20"/>
      <c r="L49" s="20"/>
      <c r="M49" s="20"/>
    </row>
    <row r="50" spans="1:13" ht="14.45" customHeight="1" x14ac:dyDescent="0.25">
      <c r="A50" s="21" t="s">
        <v>31</v>
      </c>
      <c r="B50" s="9" t="s">
        <v>7</v>
      </c>
      <c r="C50" s="8">
        <v>289.26325896583478</v>
      </c>
      <c r="D50" s="8">
        <v>9.3387599534082497</v>
      </c>
      <c r="E50" s="18">
        <f t="shared" ref="E50" si="87">180/PI()*ACOS(SIN(RADIANS(D50))*SIN(RADIANS(D51))+COS(RADIANS(D50))*COS(RADIANS(D51))*COS(RADIANS(C50-C51)))*3600</f>
        <v>19.508125676083893</v>
      </c>
      <c r="F50" s="18">
        <f>180/PI()*ATAN(COS(RADIANS(D51))*SIN(RADIANS(C51-C50))/(SIN(RADIANS(D51))*COS(RADIANS(D50))-COS(RADIANS(D51))*SIN(RADIANS(D50))*COS(RADIANS(C51-C50))))</f>
        <v>13.662221424156154</v>
      </c>
      <c r="G50" s="18">
        <f t="shared" ref="G50" si="88">180/PI()*ACOS(SIN(RADIANS(D50))*SIN(RADIANS(D51))+COS(RADIANS(D50))*COS(RADIANS(D51))*COS(RADIANS(C50-C51)))*3600</f>
        <v>19.508125676083893</v>
      </c>
      <c r="H50" s="18">
        <f>180/PI()*ATAN(COS(RADIANS(D51))*COS(RADIANS(D50))*SIN(RADIANS(C51-C50))/(SIN(RADIANS(D51))-COS(RADIANS(G50/3600))*SIN(RADIANS(D50))))</f>
        <v>13.662221424157533</v>
      </c>
      <c r="I50" s="18">
        <f t="shared" ref="I50" si="89">3600*SQRT(((C51-C50)*COS(RADIANS(D50)))^2+(D51-D50)^2)</f>
        <v>19.508134030910778</v>
      </c>
      <c r="J50" s="19">
        <f t="shared" si="3"/>
        <v>19.508134150592962</v>
      </c>
      <c r="K50" s="18">
        <f>DEGREES(ATAN(SIN(RADIANS(D51-D50))/(COS(RADIANS(D50-D51))*SIN(RADIANS((C50-C51)*COS(RADIANS(D51)))))))+90</f>
        <v>13.662227240194611</v>
      </c>
      <c r="L50" s="20">
        <f>F50-K50</f>
        <v>-5.8160384561745104E-6</v>
      </c>
      <c r="M50" s="20">
        <f>G50-I50</f>
        <v>-8.3548268854372054E-6</v>
      </c>
    </row>
    <row r="51" spans="1:13" ht="14.45" customHeight="1" x14ac:dyDescent="0.25">
      <c r="A51" s="21"/>
      <c r="B51" s="9" t="s">
        <v>8</v>
      </c>
      <c r="C51" s="8">
        <v>289.26455611358909</v>
      </c>
      <c r="D51" s="8">
        <v>9.344025546823655</v>
      </c>
      <c r="E51" s="20"/>
      <c r="F51" s="20"/>
      <c r="G51" s="20"/>
      <c r="H51" s="20"/>
      <c r="I51" s="20"/>
      <c r="J51" s="18"/>
      <c r="K51" s="20"/>
      <c r="L51" s="20"/>
      <c r="M51" s="20"/>
    </row>
    <row r="52" spans="1:13" ht="14.45" customHeight="1" x14ac:dyDescent="0.25">
      <c r="A52" s="21" t="s">
        <v>32</v>
      </c>
      <c r="B52" s="9" t="s">
        <v>7</v>
      </c>
      <c r="C52" s="8">
        <v>295.69131134827222</v>
      </c>
      <c r="D52" s="8">
        <v>8.3831230151968903</v>
      </c>
      <c r="E52" s="18">
        <f t="shared" ref="E52" si="90">180/PI()*ACOS(SIN(RADIANS(D52))*SIN(RADIANS(D53))+COS(RADIANS(D52))*COS(RADIANS(D53))*COS(RADIANS(C52-C53)))*3600</f>
        <v>27.198727035827009</v>
      </c>
      <c r="F52" s="18">
        <f t="shared" ref="F52" si="91">180/PI()*ATAN(COS(RADIANS(D53))*SIN(RADIANS(C53-C52))/(SIN(RADIANS(D53))*COS(RADIANS(D52))-COS(RADIANS(D53))*SIN(RADIANS(D52))*COS(RADIANS(C53-C52))))+180</f>
        <v>251.44754616160526</v>
      </c>
      <c r="G52" s="18">
        <f t="shared" ref="G52" si="92">180/PI()*ACOS(SIN(RADIANS(D52))*SIN(RADIANS(D53))+COS(RADIANS(D52))*COS(RADIANS(D53))*COS(RADIANS(C52-C53)))*3600</f>
        <v>27.198727035827009</v>
      </c>
      <c r="H52" s="18">
        <f t="shared" ref="H52" si="93">180/PI()*ATAN(COS(RADIANS(D53))*COS(RADIANS(D52))*SIN(RADIANS(C53-C52))/(SIN(RADIANS(D53))-COS(RADIANS(G52/3600))*SIN(RADIANS(D52))))+180</f>
        <v>251.44754616160799</v>
      </c>
      <c r="I52" s="18">
        <f t="shared" ref="I52" si="94">3600*SQRT(((C53-C52)*COS(RADIANS(D52)))^2+(D53-D52)^2)</f>
        <v>27.198651364691514</v>
      </c>
      <c r="J52" s="19">
        <f t="shared" si="3"/>
        <v>27.198651491541568</v>
      </c>
      <c r="K52" s="18">
        <f>DEGREES(ATAN(SIN(RADIANS(D53-D52))/(COS(RADIANS(D52-D53))*SIN(RADIANS((C52-C53)*COS(RADIANS(D53)))))))+90+180</f>
        <v>251.44707181793393</v>
      </c>
      <c r="L52" s="20">
        <f>F52-K52</f>
        <v>4.7434367132836996E-4</v>
      </c>
      <c r="M52" s="20">
        <f>G52-I52</f>
        <v>7.5671135494559394E-5</v>
      </c>
    </row>
    <row r="53" spans="1:13" ht="14.45" customHeight="1" x14ac:dyDescent="0.25">
      <c r="A53" s="21"/>
      <c r="B53" s="9" t="s">
        <v>8</v>
      </c>
      <c r="C53" s="8">
        <v>295.68407145764684</v>
      </c>
      <c r="D53" s="8">
        <v>8.3807190901855595</v>
      </c>
      <c r="E53" s="20"/>
      <c r="F53" s="20"/>
      <c r="G53" s="20"/>
      <c r="H53" s="20"/>
      <c r="I53" s="20"/>
      <c r="J53" s="18"/>
      <c r="K53" s="20"/>
      <c r="L53" s="20"/>
      <c r="M53" s="20"/>
    </row>
    <row r="54" spans="1:13" ht="14.45" customHeight="1" x14ac:dyDescent="0.25">
      <c r="A54" s="21" t="s">
        <v>33</v>
      </c>
      <c r="B54" s="9" t="s">
        <v>7</v>
      </c>
      <c r="C54" s="8">
        <v>306.59795098118821</v>
      </c>
      <c r="D54" s="8">
        <v>56.638736812017569</v>
      </c>
      <c r="E54" s="18">
        <f t="shared" ref="E54" si="95">180/PI()*ACOS(SIN(RADIANS(D54))*SIN(RADIANS(D55))+COS(RADIANS(D54))*COS(RADIANS(D55))*COS(RADIANS(C54-C55)))*3600</f>
        <v>26.24618981399108</v>
      </c>
      <c r="F54" s="18">
        <f t="shared" ref="F54" si="96">180/PI()*ATAN(COS(RADIANS(D55))*SIN(RADIANS(C55-C54))/(SIN(RADIANS(D55))*COS(RADIANS(D54))-COS(RADIANS(D55))*SIN(RADIANS(D54))*COS(RADIANS(C55-C54))))+180</f>
        <v>116.93189075653274</v>
      </c>
      <c r="G54" s="18">
        <f t="shared" ref="G54" si="97">180/PI()*ACOS(SIN(RADIANS(D54))*SIN(RADIANS(D55))+COS(RADIANS(D54))*COS(RADIANS(D55))*COS(RADIANS(C54-C55)))*3600</f>
        <v>26.24618981399108</v>
      </c>
      <c r="H54" s="18">
        <f t="shared" ref="H54" si="98">180/PI()*ATAN(COS(RADIANS(D55))*COS(RADIANS(D54))*SIN(RADIANS(C55-C54))/(SIN(RADIANS(D55))-COS(RADIANS(G54/3600))*SIN(RADIANS(D54))))+180</f>
        <v>116.93189075648337</v>
      </c>
      <c r="I54" s="18">
        <f t="shared" ref="I54" si="99">3600*SQRT(((C55-C54)*COS(RADIANS(D54)))^2+(D55-D54)^2)</f>
        <v>26.245276685187509</v>
      </c>
      <c r="J54" s="19">
        <f t="shared" si="3"/>
        <v>26.245276642712643</v>
      </c>
      <c r="K54" s="18">
        <f t="shared" ref="K54" si="100">DEGREES(ATAN(SIN(RADIANS(D55-D54))/(COS(RADIANS(D54-D55))*SIN(RADIANS((C54-C55)*COS(RADIANS(D55)))))))+90</f>
        <v>116.93581365584276</v>
      </c>
      <c r="L54" s="20">
        <f>F54-K54</f>
        <v>-3.9228993100266507E-3</v>
      </c>
      <c r="M54" s="20">
        <f>G54-I54</f>
        <v>9.1312880357108384E-4</v>
      </c>
    </row>
    <row r="55" spans="1:13" ht="14.45" customHeight="1" x14ac:dyDescent="0.25">
      <c r="A55" s="21"/>
      <c r="B55" s="9" t="s">
        <v>8</v>
      </c>
      <c r="C55" s="8">
        <v>306.60976976496227</v>
      </c>
      <c r="D55" s="8">
        <v>56.635434109522159</v>
      </c>
      <c r="E55" s="20"/>
      <c r="F55" s="20"/>
      <c r="G55" s="20"/>
      <c r="H55" s="20"/>
      <c r="I55" s="20"/>
      <c r="J55" s="18"/>
      <c r="K55" s="20"/>
      <c r="L55" s="20"/>
      <c r="M55" s="20"/>
    </row>
    <row r="56" spans="1:13" ht="14.45" customHeight="1" x14ac:dyDescent="0.25">
      <c r="A56" s="21" t="s">
        <v>34</v>
      </c>
      <c r="B56" s="9" t="s">
        <v>7</v>
      </c>
      <c r="C56" s="8">
        <v>307.42992306357229</v>
      </c>
      <c r="D56" s="8">
        <v>38.125400356992749</v>
      </c>
      <c r="E56" s="18">
        <f t="shared" ref="E56" si="101">180/PI()*ACOS(SIN(RADIANS(D56))*SIN(RADIANS(D57))+COS(RADIANS(D56))*COS(RADIANS(D57))*COS(RADIANS(C56-C57)))*3600</f>
        <v>17.182926516942899</v>
      </c>
      <c r="F56" s="18">
        <f>180/PI()*ATAN(COS(RADIANS(D57))*SIN(RADIANS(C57-C56))/(SIN(RADIANS(D57))*COS(RADIANS(D56))-COS(RADIANS(D57))*SIN(RADIANS(D56))*COS(RADIANS(C57-C56))))</f>
        <v>31.359652184806727</v>
      </c>
      <c r="G56" s="18">
        <f t="shared" ref="G56" si="102">180/PI()*ACOS(SIN(RADIANS(D56))*SIN(RADIANS(D57))+COS(RADIANS(D56))*COS(RADIANS(D57))*COS(RADIANS(C56-C57)))*3600</f>
        <v>17.182926516942899</v>
      </c>
      <c r="H56" s="18">
        <f>180/PI()*ATAN(COS(RADIANS(D57))*COS(RADIANS(D56))*SIN(RADIANS(C57-C56))/(SIN(RADIANS(D57))-COS(RADIANS(G56/3600))*SIN(RADIANS(D56))))</f>
        <v>31.359652184762886</v>
      </c>
      <c r="I56" s="18">
        <f t="shared" ref="I56" si="103">3600*SQRT(((C57-C56)*COS(RADIANS(D56)))^2+(D57-D56)^2)</f>
        <v>17.183056241220708</v>
      </c>
      <c r="J56" s="19">
        <f t="shared" si="3"/>
        <v>17.183056265879841</v>
      </c>
      <c r="K56" s="18">
        <f>DEGREES(ATAN(SIN(RADIANS(D57-D56))/(COS(RADIANS(D56-D57))*SIN(RADIANS((C56-C57)*COS(RADIANS(D57)))))))+90</f>
        <v>31.35991611870314</v>
      </c>
      <c r="L56" s="20">
        <f>F56-K56</f>
        <v>-2.6393389641299336E-4</v>
      </c>
      <c r="M56" s="20">
        <f>G56-I56</f>
        <v>-1.2972427780866269E-4</v>
      </c>
    </row>
    <row r="57" spans="1:13" ht="14.45" customHeight="1" x14ac:dyDescent="0.25">
      <c r="A57" s="21"/>
      <c r="B57" s="9" t="s">
        <v>8</v>
      </c>
      <c r="C57" s="8">
        <v>307.43308079621659</v>
      </c>
      <c r="D57" s="8">
        <v>38.129476092836896</v>
      </c>
      <c r="E57" s="20"/>
      <c r="F57" s="20"/>
      <c r="G57" s="20"/>
      <c r="H57" s="20"/>
      <c r="I57" s="20"/>
      <c r="J57" s="18"/>
      <c r="K57" s="20"/>
      <c r="L57" s="20"/>
      <c r="M57" s="20"/>
    </row>
    <row r="58" spans="1:13" ht="14.45" customHeight="1" x14ac:dyDescent="0.25">
      <c r="A58" s="21" t="s">
        <v>35</v>
      </c>
      <c r="B58" s="9" t="s">
        <v>7</v>
      </c>
      <c r="C58" s="8">
        <v>317.63380494859302</v>
      </c>
      <c r="D58" s="8">
        <v>22.454559199029653</v>
      </c>
      <c r="E58" s="18">
        <f t="shared" ref="E58" si="104">180/PI()*ACOS(SIN(RADIANS(D58))*SIN(RADIANS(D59))+COS(RADIANS(D58))*COS(RADIANS(D59))*COS(RADIANS(C58-C59)))*3600</f>
        <v>18.097306293222999</v>
      </c>
      <c r="F58" s="18">
        <f>180/PI()*ATAN(COS(RADIANS(D59))*SIN(RADIANS(C59-C58))/(SIN(RADIANS(D59))*COS(RADIANS(D58))-COS(RADIANS(D59))*SIN(RADIANS(D58))*COS(RADIANS(C59-C58))))+360</f>
        <v>299.36378112885473</v>
      </c>
      <c r="G58" s="18">
        <f t="shared" ref="G58" si="105">180/PI()*ACOS(SIN(RADIANS(D58))*SIN(RADIANS(D59))+COS(RADIANS(D58))*COS(RADIANS(D59))*COS(RADIANS(C58-C59)))*3600</f>
        <v>18.097306293222999</v>
      </c>
      <c r="H58" s="18">
        <f>180/PI()*ATAN(COS(RADIANS(D59))*COS(RADIANS(D58))*SIN(RADIANS(C59-C58))/(SIN(RADIANS(D59))-COS(RADIANS(G58/3600))*SIN(RADIANS(D58))))+360</f>
        <v>299.36378112884887</v>
      </c>
      <c r="I58" s="18">
        <f t="shared" ref="I58" si="106">3600*SQRT(((C59-C58)*COS(RADIANS(D58)))^2+(D59-D58)^2)</f>
        <v>18.097428660142704</v>
      </c>
      <c r="J58" s="19">
        <f t="shared" si="3"/>
        <v>18.097428703490557</v>
      </c>
      <c r="K58" s="18">
        <f>DEGREES(ATAN(SIN(RADIANS(D59-D58))/(COS(RADIANS(D58-D59))*SIN(RADIANS((C58-C59)*COS(RADIANS(D59)))))))+90+180</f>
        <v>299.36309347850295</v>
      </c>
      <c r="L58" s="20">
        <f>F58-K58</f>
        <v>6.8765035177875689E-4</v>
      </c>
      <c r="M58" s="20">
        <f>G58-I58</f>
        <v>-1.2236691970457514E-4</v>
      </c>
    </row>
    <row r="59" spans="1:13" ht="14.45" customHeight="1" x14ac:dyDescent="0.25">
      <c r="A59" s="21"/>
      <c r="B59" s="9" t="s">
        <v>8</v>
      </c>
      <c r="C59" s="8">
        <v>317.62906426865175</v>
      </c>
      <c r="D59" s="8">
        <v>22.457024148465713</v>
      </c>
      <c r="E59" s="20"/>
      <c r="F59" s="20"/>
      <c r="G59" s="20"/>
      <c r="H59" s="20"/>
      <c r="I59" s="20"/>
      <c r="J59" s="18"/>
      <c r="K59" s="20"/>
      <c r="L59" s="20"/>
      <c r="M59" s="20"/>
    </row>
    <row r="60" spans="1:13" ht="14.45" customHeight="1" x14ac:dyDescent="0.25">
      <c r="A60" s="21" t="s">
        <v>36</v>
      </c>
      <c r="B60" s="9" t="s">
        <v>7</v>
      </c>
      <c r="C60" s="8">
        <v>333.22020783333301</v>
      </c>
      <c r="D60" s="8">
        <v>73.307335581608726</v>
      </c>
      <c r="E60" s="18">
        <f t="shared" ref="E60" si="107">180/PI()*ACOS(SIN(RADIANS(D60))*SIN(RADIANS(D61))+COS(RADIANS(D60))*COS(RADIANS(D61))*COS(RADIANS(C60-C61)))*3600</f>
        <v>28.840788993860745</v>
      </c>
      <c r="F60" s="18">
        <f>180/PI()*ATAN(COS(RADIANS(D61))*SIN(RADIANS(C61-C60))/(SIN(RADIANS(D61))*COS(RADIANS(D60))-COS(RADIANS(D61))*SIN(RADIANS(D60))*COS(RADIANS(C61-C60))))+360</f>
        <v>347.10178739292229</v>
      </c>
      <c r="G60" s="18">
        <f t="shared" ref="G60" si="108">180/PI()*ACOS(SIN(RADIANS(D60))*SIN(RADIANS(D61))+COS(RADIANS(D60))*COS(RADIANS(D61))*COS(RADIANS(C60-C61)))*3600</f>
        <v>28.840788993860745</v>
      </c>
      <c r="H60" s="18">
        <f>180/PI()*ATAN(COS(RADIANS(D61))*COS(RADIANS(D60))*SIN(RADIANS(C61-C60))/(SIN(RADIANS(D61))-COS(RADIANS(G60/3600))*SIN(RADIANS(D60))))+360</f>
        <v>347.10178739292354</v>
      </c>
      <c r="I60" s="18">
        <f t="shared" ref="I60" si="109">3600*SQRT(((C61-C60)*COS(RADIANS(D60)))^2+(D61-D60)^2)</f>
        <v>28.841115864954219</v>
      </c>
      <c r="J60" s="19">
        <f t="shared" si="3"/>
        <v>28.841115891225105</v>
      </c>
      <c r="K60" s="18">
        <f>DEGREES(ATAN(SIN(RADIANS(D61-D60))/(COS(RADIANS(D60-D61))*SIN(RADIANS((C60-C61)*COS(RADIANS(D61)))))))+90+180</f>
        <v>347.10163884655191</v>
      </c>
      <c r="L60" s="20">
        <f>F60-K60</f>
        <v>1.4854637038297369E-4</v>
      </c>
      <c r="M60" s="20">
        <f>G60-I60</f>
        <v>-3.2687109347406818E-4</v>
      </c>
    </row>
    <row r="61" spans="1:13" ht="14.45" customHeight="1" x14ac:dyDescent="0.25">
      <c r="A61" s="21"/>
      <c r="B61" s="9" t="s">
        <v>8</v>
      </c>
      <c r="C61" s="8">
        <v>333.21397919830213</v>
      </c>
      <c r="D61" s="8">
        <v>73.315144678158489</v>
      </c>
      <c r="E61" s="20"/>
      <c r="F61" s="20"/>
      <c r="G61" s="20"/>
      <c r="H61" s="20"/>
      <c r="I61" s="20"/>
      <c r="J61" s="18"/>
      <c r="K61" s="20"/>
      <c r="L61" s="20"/>
      <c r="M61" s="20"/>
    </row>
    <row r="62" spans="1:13" ht="14.45" customHeight="1" x14ac:dyDescent="0.25">
      <c r="A62" s="21" t="s">
        <v>37</v>
      </c>
      <c r="B62" s="9" t="s">
        <v>7</v>
      </c>
      <c r="C62" s="8">
        <v>334.61581895258468</v>
      </c>
      <c r="D62" s="8">
        <v>63.22288677447397</v>
      </c>
      <c r="E62" s="18">
        <f t="shared" ref="E62" si="110">180/PI()*ACOS(SIN(RADIANS(D62))*SIN(RADIANS(D63))+COS(RADIANS(D62))*COS(RADIANS(D63))*COS(RADIANS(C62-C63)))*3600</f>
        <v>21.300707553038176</v>
      </c>
      <c r="F62" s="18">
        <f t="shared" ref="F62" si="111">180/PI()*ATAN(COS(RADIANS(D63))*SIN(RADIANS(C63-C62))/(SIN(RADIANS(D63))*COS(RADIANS(D62))-COS(RADIANS(D63))*SIN(RADIANS(D62))*COS(RADIANS(C63-C62))))+180</f>
        <v>241.09131752003282</v>
      </c>
      <c r="G62" s="18">
        <f t="shared" ref="G62" si="112">180/PI()*ACOS(SIN(RADIANS(D62))*SIN(RADIANS(D63))+COS(RADIANS(D62))*COS(RADIANS(D63))*COS(RADIANS(C62-C63)))*3600</f>
        <v>21.300707553038176</v>
      </c>
      <c r="H62" s="18">
        <f t="shared" ref="H62" si="113">180/PI()*ATAN(COS(RADIANS(D63))*COS(RADIANS(D62))*SIN(RADIANS(C63-C62))/(SIN(RADIANS(D63))-COS(RADIANS(G62/3600))*SIN(RADIANS(D62))))+180</f>
        <v>241.0913175200362</v>
      </c>
      <c r="I62" s="18">
        <f t="shared" ref="I62" si="114">3600*SQRT(((C63-C62)*COS(RADIANS(D62)))^2+(D63-D62)^2)</f>
        <v>21.299900122873783</v>
      </c>
      <c r="J62" s="19">
        <f t="shared" si="3"/>
        <v>21.299900140709074</v>
      </c>
      <c r="K62" s="18">
        <f>DEGREES(ATAN(SIN(RADIANS(D63-D62))/(COS(RADIANS(D62-D63))*SIN(RADIANS((C62-C63)*COS(RADIANS(D63)))))))+90+180</f>
        <v>241.08738545811144</v>
      </c>
      <c r="L62" s="20">
        <f>F62-K62</f>
        <v>3.9320619213754071E-3</v>
      </c>
      <c r="M62" s="20">
        <f>G62-I62</f>
        <v>8.0743016439299709E-4</v>
      </c>
    </row>
    <row r="63" spans="1:13" ht="14.45" customHeight="1" x14ac:dyDescent="0.25">
      <c r="A63" s="21"/>
      <c r="B63" s="9" t="s">
        <v>8</v>
      </c>
      <c r="C63" s="8">
        <v>334.60432324319686</v>
      </c>
      <c r="D63" s="8">
        <v>63.220026009913312</v>
      </c>
      <c r="E63" s="20"/>
      <c r="F63" s="20"/>
      <c r="G63" s="20"/>
      <c r="H63" s="20"/>
      <c r="I63" s="20"/>
      <c r="J63" s="18"/>
      <c r="K63" s="20"/>
      <c r="L63" s="20"/>
      <c r="M63" s="20"/>
    </row>
    <row r="64" spans="1:13" ht="14.45" customHeight="1" x14ac:dyDescent="0.25">
      <c r="A64" s="21" t="s">
        <v>38</v>
      </c>
      <c r="B64" s="9" t="s">
        <v>7</v>
      </c>
      <c r="C64" s="8">
        <v>338.96782963352479</v>
      </c>
      <c r="D64" s="8">
        <v>39.634295683101108</v>
      </c>
      <c r="E64" s="18">
        <f t="shared" ref="E64" si="115">180/PI()*ACOS(SIN(RADIANS(D64))*SIN(RADIANS(D65))+COS(RADIANS(D64))*COS(RADIANS(D65))*COS(RADIANS(C64-C65)))*3600</f>
        <v>22.34525665142905</v>
      </c>
      <c r="F64" s="18">
        <f t="shared" ref="F64" si="116">180/PI()*ATAN(COS(RADIANS(D65))*SIN(RADIANS(C65-C64))/(SIN(RADIANS(D65))*COS(RADIANS(D64))-COS(RADIANS(D65))*SIN(RADIANS(D64))*COS(RADIANS(C65-C64))))+180</f>
        <v>185.44033939489853</v>
      </c>
      <c r="G64" s="18">
        <f t="shared" ref="G64" si="117">180/PI()*ACOS(SIN(RADIANS(D64))*SIN(RADIANS(D65))+COS(RADIANS(D64))*COS(RADIANS(D65))*COS(RADIANS(C64-C65)))*3600</f>
        <v>22.34525665142905</v>
      </c>
      <c r="H64" s="18">
        <f t="shared" ref="H64" si="118">180/PI()*ATAN(COS(RADIANS(D65))*COS(RADIANS(D64))*SIN(RADIANS(C65-C64))/(SIN(RADIANS(D65))-COS(RADIANS(G64/3600))*SIN(RADIANS(D64))))+180</f>
        <v>185.44033939490276</v>
      </c>
      <c r="I64" s="18">
        <f t="shared" ref="I64" si="119">3600*SQRT(((C65-C64)*COS(RADIANS(D64)))^2+(D65-D64)^2)</f>
        <v>22.345247480405888</v>
      </c>
      <c r="J64" s="19">
        <f t="shared" si="3"/>
        <v>22.345247561826149</v>
      </c>
      <c r="K64" s="18">
        <f>DEGREES(ATAN(SIN(RADIANS(D65-D64))/(COS(RADIANS(D64-D65))*SIN(RADIANS((C64-C65)*COS(RADIANS(D65)))))))+90+180</f>
        <v>185.44033717301483</v>
      </c>
      <c r="L64" s="20">
        <f>F64-K64</f>
        <v>2.2218837045784312E-6</v>
      </c>
      <c r="M64" s="20">
        <f>G64-I64</f>
        <v>9.1710231622244009E-6</v>
      </c>
    </row>
    <row r="65" spans="1:13" ht="14.45" customHeight="1" x14ac:dyDescent="0.25">
      <c r="A65" s="21"/>
      <c r="B65" s="9" t="s">
        <v>8</v>
      </c>
      <c r="C65" s="8">
        <v>338.96706556957855</v>
      </c>
      <c r="D65" s="8">
        <v>39.628116624665786</v>
      </c>
      <c r="E65" s="20"/>
      <c r="F65" s="20"/>
      <c r="G65" s="20"/>
      <c r="H65" s="20"/>
      <c r="I65" s="20"/>
      <c r="J65" s="18"/>
      <c r="K65" s="20"/>
      <c r="L65" s="20"/>
      <c r="M65" s="20"/>
    </row>
    <row r="66" spans="1:13" ht="14.45" customHeight="1" x14ac:dyDescent="0.25">
      <c r="A66" s="21" t="s">
        <v>39</v>
      </c>
      <c r="B66" s="9" t="s">
        <v>7</v>
      </c>
      <c r="C66" s="8">
        <v>347.49668492838055</v>
      </c>
      <c r="D66" s="8">
        <v>47.95937233822184</v>
      </c>
      <c r="E66" s="18">
        <f t="shared" ref="E66" si="120">180/PI()*ACOS(SIN(RADIANS(D66))*SIN(RADIANS(D67))+COS(RADIANS(D66))*COS(RADIANS(D67))*COS(RADIANS(C66-C67)))*3600</f>
        <v>15.700816298375022</v>
      </c>
      <c r="F66" s="18">
        <f t="shared" ref="F66" si="121">180/PI()*ATAN(COS(RADIANS(D67))*SIN(RADIANS(C67-C66))/(SIN(RADIANS(D67))*COS(RADIANS(D66))-COS(RADIANS(D67))*SIN(RADIANS(D66))*COS(RADIANS(C67-C66))))+180</f>
        <v>256.48695178212387</v>
      </c>
      <c r="G66" s="18">
        <f t="shared" ref="G66" si="122">180/PI()*ACOS(SIN(RADIANS(D66))*SIN(RADIANS(D67))+COS(RADIANS(D66))*COS(RADIANS(D67))*COS(RADIANS(C66-C67)))*3600</f>
        <v>15.700816298375022</v>
      </c>
      <c r="H66" s="18">
        <f t="shared" ref="H66" si="123">180/PI()*ATAN(COS(RADIANS(D67))*COS(RADIANS(D66))*SIN(RADIANS(C67-C66))/(SIN(RADIANS(D67))-COS(RADIANS(G66/3600))*SIN(RADIANS(D66))))+180</f>
        <v>256.48695178209607</v>
      </c>
      <c r="I66" s="18">
        <f t="shared" ref="I66" si="124">3600*SQRT(((C67-C66)*COS(RADIANS(D66)))^2+(D67-D66)^2)</f>
        <v>15.700669584209452</v>
      </c>
      <c r="J66" s="19">
        <f t="shared" si="3"/>
        <v>15.700669486881768</v>
      </c>
      <c r="K66" s="18">
        <f>DEGREES(ATAN(SIN(RADIANS(D67-D66))/(COS(RADIANS(D66-D67))*SIN(RADIANS((C66-C67)*COS(RADIANS(D67)))))))+90+180</f>
        <v>256.48472877309098</v>
      </c>
      <c r="L66" s="20">
        <f>F66-K66</f>
        <v>2.2230090328889673E-3</v>
      </c>
      <c r="M66" s="20">
        <f>G66-I66</f>
        <v>1.4671416557021644E-4</v>
      </c>
    </row>
    <row r="67" spans="1:13" ht="14.45" customHeight="1" x14ac:dyDescent="0.25">
      <c r="A67" s="21"/>
      <c r="B67" s="9" t="s">
        <v>8</v>
      </c>
      <c r="C67" s="8">
        <v>347.49035255889265</v>
      </c>
      <c r="D67" s="8">
        <v>47.958353064345971</v>
      </c>
      <c r="E67" s="20"/>
      <c r="F67" s="20"/>
      <c r="G67" s="20"/>
      <c r="H67" s="20"/>
      <c r="I67" s="20"/>
      <c r="J67" s="18"/>
      <c r="K67" s="20"/>
      <c r="L67" s="20"/>
      <c r="M67" s="20"/>
    </row>
  </sheetData>
  <mergeCells count="328">
    <mergeCell ref="M56:M57"/>
    <mergeCell ref="M58:M59"/>
    <mergeCell ref="M60:M61"/>
    <mergeCell ref="M62:M63"/>
    <mergeCell ref="M64:M65"/>
    <mergeCell ref="M66:M67"/>
    <mergeCell ref="M38:M39"/>
    <mergeCell ref="M40:M41"/>
    <mergeCell ref="M42:M43"/>
    <mergeCell ref="M44:M45"/>
    <mergeCell ref="M46:M47"/>
    <mergeCell ref="M48:M49"/>
    <mergeCell ref="M50:M51"/>
    <mergeCell ref="M52:M53"/>
    <mergeCell ref="M54:M55"/>
    <mergeCell ref="L58:L59"/>
    <mergeCell ref="L60:L61"/>
    <mergeCell ref="L62:L63"/>
    <mergeCell ref="L64:L65"/>
    <mergeCell ref="L66:L67"/>
    <mergeCell ref="L1:L3"/>
    <mergeCell ref="M1:M3"/>
    <mergeCell ref="M4:M5"/>
    <mergeCell ref="M6:M7"/>
    <mergeCell ref="M8:M9"/>
    <mergeCell ref="M10:M11"/>
    <mergeCell ref="M12:M13"/>
    <mergeCell ref="M14:M15"/>
    <mergeCell ref="M16:M17"/>
    <mergeCell ref="M18:M19"/>
    <mergeCell ref="M20:M21"/>
    <mergeCell ref="M22:M23"/>
    <mergeCell ref="M24:M25"/>
    <mergeCell ref="M26:M27"/>
    <mergeCell ref="M28:M29"/>
    <mergeCell ref="M30:M31"/>
    <mergeCell ref="M32:M33"/>
    <mergeCell ref="M34:M35"/>
    <mergeCell ref="M36:M37"/>
    <mergeCell ref="L40:L41"/>
    <mergeCell ref="L42:L43"/>
    <mergeCell ref="L44:L45"/>
    <mergeCell ref="L46:L47"/>
    <mergeCell ref="L48:L49"/>
    <mergeCell ref="L50:L51"/>
    <mergeCell ref="L52:L53"/>
    <mergeCell ref="L54:L55"/>
    <mergeCell ref="L56:L57"/>
    <mergeCell ref="L22:L23"/>
    <mergeCell ref="L24:L25"/>
    <mergeCell ref="L26:L27"/>
    <mergeCell ref="L28:L29"/>
    <mergeCell ref="L30:L31"/>
    <mergeCell ref="L32:L33"/>
    <mergeCell ref="L34:L35"/>
    <mergeCell ref="L36:L37"/>
    <mergeCell ref="L38:L39"/>
    <mergeCell ref="L4:L5"/>
    <mergeCell ref="L6:L7"/>
    <mergeCell ref="L8:L9"/>
    <mergeCell ref="L10:L11"/>
    <mergeCell ref="L12:L13"/>
    <mergeCell ref="L14:L15"/>
    <mergeCell ref="L16:L17"/>
    <mergeCell ref="L18:L19"/>
    <mergeCell ref="L20:L21"/>
    <mergeCell ref="A6:A7"/>
    <mergeCell ref="E6:E7"/>
    <mergeCell ref="F6:F7"/>
    <mergeCell ref="A8:A9"/>
    <mergeCell ref="E8:E9"/>
    <mergeCell ref="F8:F9"/>
    <mergeCell ref="C1:D2"/>
    <mergeCell ref="E1:F2"/>
    <mergeCell ref="A4:A5"/>
    <mergeCell ref="E4:E5"/>
    <mergeCell ref="F4:F5"/>
    <mergeCell ref="A1:A3"/>
    <mergeCell ref="A14:A15"/>
    <mergeCell ref="E14:E15"/>
    <mergeCell ref="F14:F15"/>
    <mergeCell ref="A16:A17"/>
    <mergeCell ref="E16:E17"/>
    <mergeCell ref="F16:F17"/>
    <mergeCell ref="A10:A11"/>
    <mergeCell ref="E10:E11"/>
    <mergeCell ref="F10:F11"/>
    <mergeCell ref="A12:A13"/>
    <mergeCell ref="E12:E13"/>
    <mergeCell ref="F12:F13"/>
    <mergeCell ref="A22:A23"/>
    <mergeCell ref="E22:E23"/>
    <mergeCell ref="F22:F23"/>
    <mergeCell ref="A24:A25"/>
    <mergeCell ref="E24:E25"/>
    <mergeCell ref="F24:F25"/>
    <mergeCell ref="A18:A19"/>
    <mergeCell ref="E18:E19"/>
    <mergeCell ref="F18:F19"/>
    <mergeCell ref="A20:A21"/>
    <mergeCell ref="E20:E21"/>
    <mergeCell ref="F20:F21"/>
    <mergeCell ref="A30:A31"/>
    <mergeCell ref="E30:E31"/>
    <mergeCell ref="F30:F31"/>
    <mergeCell ref="A32:A33"/>
    <mergeCell ref="E32:E33"/>
    <mergeCell ref="F32:F33"/>
    <mergeCell ref="A26:A27"/>
    <mergeCell ref="E26:E27"/>
    <mergeCell ref="F26:F27"/>
    <mergeCell ref="A28:A29"/>
    <mergeCell ref="E28:E29"/>
    <mergeCell ref="F28:F29"/>
    <mergeCell ref="A38:A39"/>
    <mergeCell ref="E38:E39"/>
    <mergeCell ref="F38:F39"/>
    <mergeCell ref="A40:A41"/>
    <mergeCell ref="E40:E41"/>
    <mergeCell ref="F40:F41"/>
    <mergeCell ref="A34:A35"/>
    <mergeCell ref="E34:E35"/>
    <mergeCell ref="F34:F35"/>
    <mergeCell ref="A36:A37"/>
    <mergeCell ref="E36:E37"/>
    <mergeCell ref="F36:F37"/>
    <mergeCell ref="A46:A47"/>
    <mergeCell ref="E46:E47"/>
    <mergeCell ref="F46:F47"/>
    <mergeCell ref="A48:A49"/>
    <mergeCell ref="E48:E49"/>
    <mergeCell ref="F48:F49"/>
    <mergeCell ref="A42:A43"/>
    <mergeCell ref="E42:E43"/>
    <mergeCell ref="F42:F43"/>
    <mergeCell ref="A44:A45"/>
    <mergeCell ref="E44:E45"/>
    <mergeCell ref="F44:F45"/>
    <mergeCell ref="A56:A57"/>
    <mergeCell ref="E56:E57"/>
    <mergeCell ref="F56:F57"/>
    <mergeCell ref="A50:A51"/>
    <mergeCell ref="E50:E51"/>
    <mergeCell ref="F50:F51"/>
    <mergeCell ref="A52:A53"/>
    <mergeCell ref="E52:E53"/>
    <mergeCell ref="F52:F53"/>
    <mergeCell ref="A66:A67"/>
    <mergeCell ref="E66:E67"/>
    <mergeCell ref="F66:F67"/>
    <mergeCell ref="G66:G67"/>
    <mergeCell ref="G1:H2"/>
    <mergeCell ref="G4:G5"/>
    <mergeCell ref="H4:H5"/>
    <mergeCell ref="G6:G7"/>
    <mergeCell ref="H6:H7"/>
    <mergeCell ref="A62:A63"/>
    <mergeCell ref="E62:E63"/>
    <mergeCell ref="F62:F63"/>
    <mergeCell ref="A64:A65"/>
    <mergeCell ref="E64:E65"/>
    <mergeCell ref="F64:F65"/>
    <mergeCell ref="A58:A59"/>
    <mergeCell ref="E58:E59"/>
    <mergeCell ref="F58:F59"/>
    <mergeCell ref="A60:A61"/>
    <mergeCell ref="E60:E61"/>
    <mergeCell ref="F60:F61"/>
    <mergeCell ref="A54:A55"/>
    <mergeCell ref="E54:E55"/>
    <mergeCell ref="F54:F55"/>
    <mergeCell ref="G14:G15"/>
    <mergeCell ref="H14:H15"/>
    <mergeCell ref="G16:G17"/>
    <mergeCell ref="H16:H17"/>
    <mergeCell ref="G18:G19"/>
    <mergeCell ref="H18:H19"/>
    <mergeCell ref="G8:G9"/>
    <mergeCell ref="H8:H9"/>
    <mergeCell ref="G10:G11"/>
    <mergeCell ref="H10:H11"/>
    <mergeCell ref="G12:G13"/>
    <mergeCell ref="H12:H13"/>
    <mergeCell ref="H26:H27"/>
    <mergeCell ref="G28:G29"/>
    <mergeCell ref="H28:H29"/>
    <mergeCell ref="G30:G31"/>
    <mergeCell ref="H30:H31"/>
    <mergeCell ref="G20:G21"/>
    <mergeCell ref="H20:H21"/>
    <mergeCell ref="G22:G23"/>
    <mergeCell ref="H22:H23"/>
    <mergeCell ref="G24:G25"/>
    <mergeCell ref="H24:H25"/>
    <mergeCell ref="G64:G65"/>
    <mergeCell ref="H64:H65"/>
    <mergeCell ref="H66:H67"/>
    <mergeCell ref="I4:I5"/>
    <mergeCell ref="K4:K5"/>
    <mergeCell ref="I6:I7"/>
    <mergeCell ref="K6:K7"/>
    <mergeCell ref="G56:G57"/>
    <mergeCell ref="H56:H57"/>
    <mergeCell ref="G58:G59"/>
    <mergeCell ref="H58:H59"/>
    <mergeCell ref="G60:G61"/>
    <mergeCell ref="H60:H61"/>
    <mergeCell ref="G50:G51"/>
    <mergeCell ref="H50:H51"/>
    <mergeCell ref="G52:G53"/>
    <mergeCell ref="H52:H53"/>
    <mergeCell ref="G54:G55"/>
    <mergeCell ref="H54:H55"/>
    <mergeCell ref="G44:G45"/>
    <mergeCell ref="H44:H45"/>
    <mergeCell ref="G46:G47"/>
    <mergeCell ref="H46:H47"/>
    <mergeCell ref="G48:G49"/>
    <mergeCell ref="I8:I9"/>
    <mergeCell ref="K8:K9"/>
    <mergeCell ref="I10:I11"/>
    <mergeCell ref="K10:K11"/>
    <mergeCell ref="I12:I13"/>
    <mergeCell ref="K12:K13"/>
    <mergeCell ref="J10:J11"/>
    <mergeCell ref="J12:J13"/>
    <mergeCell ref="G62:G63"/>
    <mergeCell ref="H62:H63"/>
    <mergeCell ref="H48:H49"/>
    <mergeCell ref="G38:G39"/>
    <mergeCell ref="H38:H39"/>
    <mergeCell ref="G40:G41"/>
    <mergeCell ref="H40:H41"/>
    <mergeCell ref="G42:G43"/>
    <mergeCell ref="H42:H43"/>
    <mergeCell ref="G32:G33"/>
    <mergeCell ref="H32:H33"/>
    <mergeCell ref="G34:G35"/>
    <mergeCell ref="H34:H35"/>
    <mergeCell ref="G36:G37"/>
    <mergeCell ref="H36:H37"/>
    <mergeCell ref="G26:G27"/>
    <mergeCell ref="I14:I15"/>
    <mergeCell ref="K14:K15"/>
    <mergeCell ref="I16:I17"/>
    <mergeCell ref="K16:K17"/>
    <mergeCell ref="I18:I19"/>
    <mergeCell ref="K18:K19"/>
    <mergeCell ref="J14:J15"/>
    <mergeCell ref="J16:J17"/>
    <mergeCell ref="J18:J19"/>
    <mergeCell ref="I20:I21"/>
    <mergeCell ref="K20:K21"/>
    <mergeCell ref="I22:I23"/>
    <mergeCell ref="K22:K23"/>
    <mergeCell ref="I24:I25"/>
    <mergeCell ref="K24:K25"/>
    <mergeCell ref="J20:J21"/>
    <mergeCell ref="J22:J23"/>
    <mergeCell ref="J24:J25"/>
    <mergeCell ref="I26:I27"/>
    <mergeCell ref="K26:K27"/>
    <mergeCell ref="I28:I29"/>
    <mergeCell ref="K28:K29"/>
    <mergeCell ref="I30:I31"/>
    <mergeCell ref="K30:K31"/>
    <mergeCell ref="J26:J27"/>
    <mergeCell ref="J28:J29"/>
    <mergeCell ref="J30:J31"/>
    <mergeCell ref="I32:I33"/>
    <mergeCell ref="K32:K33"/>
    <mergeCell ref="I34:I35"/>
    <mergeCell ref="K34:K35"/>
    <mergeCell ref="I36:I37"/>
    <mergeCell ref="K36:K37"/>
    <mergeCell ref="J32:J33"/>
    <mergeCell ref="J34:J35"/>
    <mergeCell ref="J36:J37"/>
    <mergeCell ref="J44:J45"/>
    <mergeCell ref="J46:J47"/>
    <mergeCell ref="J48:J49"/>
    <mergeCell ref="I38:I39"/>
    <mergeCell ref="K38:K39"/>
    <mergeCell ref="I40:I41"/>
    <mergeCell ref="K40:K41"/>
    <mergeCell ref="I42:I43"/>
    <mergeCell ref="K42:K43"/>
    <mergeCell ref="J38:J39"/>
    <mergeCell ref="J40:J41"/>
    <mergeCell ref="J42:J43"/>
    <mergeCell ref="I66:I67"/>
    <mergeCell ref="K66:K67"/>
    <mergeCell ref="J62:J63"/>
    <mergeCell ref="J66:J67"/>
    <mergeCell ref="J64:J65"/>
    <mergeCell ref="I56:I57"/>
    <mergeCell ref="K56:K57"/>
    <mergeCell ref="I58:I59"/>
    <mergeCell ref="K58:K59"/>
    <mergeCell ref="I60:I61"/>
    <mergeCell ref="K60:K61"/>
    <mergeCell ref="J56:J57"/>
    <mergeCell ref="J58:J59"/>
    <mergeCell ref="J60:J61"/>
    <mergeCell ref="I1:I2"/>
    <mergeCell ref="J1:K2"/>
    <mergeCell ref="J4:J5"/>
    <mergeCell ref="J6:J7"/>
    <mergeCell ref="J8:J9"/>
    <mergeCell ref="I62:I63"/>
    <mergeCell ref="K62:K63"/>
    <mergeCell ref="I64:I65"/>
    <mergeCell ref="K64:K65"/>
    <mergeCell ref="I50:I51"/>
    <mergeCell ref="K50:K51"/>
    <mergeCell ref="I52:I53"/>
    <mergeCell ref="K52:K53"/>
    <mergeCell ref="I54:I55"/>
    <mergeCell ref="K54:K55"/>
    <mergeCell ref="J50:J51"/>
    <mergeCell ref="J52:J53"/>
    <mergeCell ref="J54:J55"/>
    <mergeCell ref="I44:I45"/>
    <mergeCell ref="K44:K45"/>
    <mergeCell ref="I46:I47"/>
    <mergeCell ref="K46:K47"/>
    <mergeCell ref="I48:I49"/>
    <mergeCell ref="K48:K4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LAURENT</dc:creator>
  <cp:lastModifiedBy>Philippe LAURENT</cp:lastModifiedBy>
  <dcterms:created xsi:type="dcterms:W3CDTF">2024-02-18T17:14:15Z</dcterms:created>
  <dcterms:modified xsi:type="dcterms:W3CDTF">2024-02-26T19:09:20Z</dcterms:modified>
</cp:coreProperties>
</file>